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sk e\Бизнес\Русский Лот\2018 компании\Я разместил\Аркус\"/>
    </mc:Choice>
  </mc:AlternateContent>
  <bookViews>
    <workbookView xWindow="0" yWindow="0" windowWidth="21600" windowHeight="9630"/>
  </bookViews>
  <sheets>
    <sheet name="строй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" localSheetId="0" hidden="1">#REF!</definedName>
    <definedName name="_" hidden="1">#REF!</definedName>
    <definedName name="___ab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s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old3" hidden="1">{#N/A,#N/A,FALSE,"Summary";#N/A,#N/A,FALSE,"3TJ";#N/A,#N/A,FALSE,"3TN";#N/A,#N/A,FALSE,"3TP";#N/A,#N/A,FALSE,"3SJ";#N/A,#N/A,FALSE,"3CJ";#N/A,#N/A,FALSE,"3CN";#N/A,#N/A,FALSE,"3CP";#N/A,#N/A,FALSE,"3A"}</definedName>
    <definedName name="___old5" hidden="1">{#N/A,#N/A,FALSE,"Summary";#N/A,#N/A,FALSE,"3TJ";#N/A,#N/A,FALSE,"3TN";#N/A,#N/A,FALSE,"3TP";#N/A,#N/A,FALSE,"3SJ";#N/A,#N/A,FALSE,"3CJ";#N/A,#N/A,FALSE,"3CN";#N/A,#N/A,FALSE,"3CP";#N/A,#N/A,FALSE,"3A"}</definedName>
    <definedName name="___old7" hidden="1">{#N/A,#N/A,FALSE,"Summary";#N/A,#N/A,FALSE,"3TJ";#N/A,#N/A,FALSE,"3TN";#N/A,#N/A,FALSE,"3TP";#N/A,#N/A,FALSE,"3SJ";#N/A,#N/A,FALSE,"3CJ";#N/A,#N/A,FALSE,"3CN";#N/A,#N/A,FALSE,"3CP";#N/A,#N/A,FALSE,"3A"}</definedName>
    <definedName name="__1__123Graph_AChart_1A" localSheetId="0" hidden="1">#REF!</definedName>
    <definedName name="__1__123Graph_AChart_1A" hidden="1">#REF!</definedName>
    <definedName name="__123Graph_A" hidden="1">[1]B03!$M$6:$M$11</definedName>
    <definedName name="__123Graph_ACURRENT" localSheetId="0" hidden="1">[2]FitOutConfCentre!#REF!</definedName>
    <definedName name="__123Graph_ACURRENT" hidden="1">[2]FitOutConfCentre!#REF!</definedName>
    <definedName name="__123Graph_B" hidden="1">[1]B03!$R$6:$R$11</definedName>
    <definedName name="__123Graph_C" localSheetId="0" hidden="1">'[3] N Finansal Eğri'!#REF!</definedName>
    <definedName name="__123Graph_C" hidden="1">'[3] N Finansal Eğri'!#REF!</definedName>
    <definedName name="__123Graph_D" localSheetId="0" hidden="1">'[3] N Finansal Eğri'!#REF!</definedName>
    <definedName name="__123Graph_D" hidden="1">'[3] N Finansal Eğri'!#REF!</definedName>
    <definedName name="__123Graph_X" hidden="1">[1]B03!$M$6:$M$11</definedName>
    <definedName name="__2__123Graph_BChart_1A" localSheetId="0" hidden="1">#REF!</definedName>
    <definedName name="__2__123Graph_BChart_1A" hidden="1">#REF!</definedName>
    <definedName name="__ab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FDS_HYPERLINK_TOGGLE_STATE__" hidden="1">"ON"</definedName>
    <definedName name="__old3" hidden="1">{#N/A,#N/A,FALSE,"Summary";#N/A,#N/A,FALSE,"3TJ";#N/A,#N/A,FALSE,"3TN";#N/A,#N/A,FALSE,"3TP";#N/A,#N/A,FALSE,"3SJ";#N/A,#N/A,FALSE,"3CJ";#N/A,#N/A,FALSE,"3CN";#N/A,#N/A,FALSE,"3CP";#N/A,#N/A,FALSE,"3A"}</definedName>
    <definedName name="__old5" hidden="1">{#N/A,#N/A,FALSE,"Summary";#N/A,#N/A,FALSE,"3TJ";#N/A,#N/A,FALSE,"3TN";#N/A,#N/A,FALSE,"3TP";#N/A,#N/A,FALSE,"3SJ";#N/A,#N/A,FALSE,"3CJ";#N/A,#N/A,FALSE,"3CN";#N/A,#N/A,FALSE,"3CP";#N/A,#N/A,FALSE,"3A"}</definedName>
    <definedName name="__old7" hidden="1">{#N/A,#N/A,FALSE,"Summary";#N/A,#N/A,FALSE,"3TJ";#N/A,#N/A,FALSE,"3TN";#N/A,#N/A,FALSE,"3TP";#N/A,#N/A,FALSE,"3SJ";#N/A,#N/A,FALSE,"3CJ";#N/A,#N/A,FALSE,"3CN";#N/A,#N/A,FALSE,"3CP";#N/A,#N/A,FALSE,"3A"}</definedName>
    <definedName name="_1__123Graph_ACHART_1" hidden="1">[4]Cash2!$G$16:$G$31</definedName>
    <definedName name="_1__123Graph_AChart_1A" localSheetId="0" hidden="1">#REF!</definedName>
    <definedName name="_1__123Graph_AChart_1A" hidden="1">#REF!</definedName>
    <definedName name="_10__123Graph_BChart_1A" localSheetId="0" hidden="1">#REF!</definedName>
    <definedName name="_10__123Graph_BChart_1A" hidden="1">#REF!</definedName>
    <definedName name="_2__123Graph_ACHART_2" hidden="1">[4]Z!$T$179:$AH$179</definedName>
    <definedName name="_2__123Graph_BChart_1A" localSheetId="0" hidden="1">#REF!</definedName>
    <definedName name="_2__123Graph_BChart_1A" hidden="1">#REF!</definedName>
    <definedName name="_3__123Graph_AChart_1A" localSheetId="0" hidden="1">#REF!</definedName>
    <definedName name="_3__123Graph_AChart_1A" hidden="1">#REF!</definedName>
    <definedName name="_3__123Graph_BCHART_2" hidden="1">[4]Z!$T$180:$AH$180</definedName>
    <definedName name="_4__123Graph_CCHART_1" hidden="1">[4]Cash2!$J$16:$J$36</definedName>
    <definedName name="_5__123Graph_AChart_1A" localSheetId="0" hidden="1">#REF!</definedName>
    <definedName name="_5__123Graph_AChart_1A" hidden="1">#REF!</definedName>
    <definedName name="_5__123Graph_DCHART_1" hidden="1">[4]Cash2!$K$16:$K$36</definedName>
    <definedName name="_6__123Graph_BChart_1A" localSheetId="0" hidden="1">#REF!</definedName>
    <definedName name="_6__123Graph_BChart_1A" hidden="1">#REF!</definedName>
    <definedName name="_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BC" hidden="1">[4]Cash2!$G$16:$G$31</definedName>
    <definedName name="_ag1" hidden="1">[0]!_ag1</definedName>
    <definedName name="_as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Fill" hidden="1">[1]B09.1!$B$6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ld3" hidden="1">{#N/A,#N/A,FALSE,"Summary";#N/A,#N/A,FALSE,"3TJ";#N/A,#N/A,FALSE,"3TN";#N/A,#N/A,FALSE,"3TP";#N/A,#N/A,FALSE,"3SJ";#N/A,#N/A,FALSE,"3CJ";#N/A,#N/A,FALSE,"3CN";#N/A,#N/A,FALSE,"3CP";#N/A,#N/A,FALSE,"3A"}</definedName>
    <definedName name="_old5" hidden="1">{#N/A,#N/A,FALSE,"Summary";#N/A,#N/A,FALSE,"3TJ";#N/A,#N/A,FALSE,"3TN";#N/A,#N/A,FALSE,"3TP";#N/A,#N/A,FALSE,"3SJ";#N/A,#N/A,FALSE,"3CJ";#N/A,#N/A,FALSE,"3CN";#N/A,#N/A,FALSE,"3CP";#N/A,#N/A,FALSE,"3A"}</definedName>
    <definedName name="_old7" hidden="1">{#N/A,#N/A,FALSE,"Summary";#N/A,#N/A,FALSE,"3TJ";#N/A,#N/A,FALSE,"3TN";#N/A,#N/A,FALSE,"3TP";#N/A,#N/A,FALSE,"3SJ";#N/A,#N/A,FALSE,"3CJ";#N/A,#N/A,FALSE,"3CN";#N/A,#N/A,FALSE,"3CP";#N/A,#N/A,FALSE,"3A"}</definedName>
    <definedName name="_Order1" hidden="1">255</definedName>
    <definedName name="_order12" hidden="1">0</definedName>
    <definedName name="_Order2" hidden="1">255</definedName>
    <definedName name="_Regression_Int" hidden="1">1</definedName>
    <definedName name="_Sort" localSheetId="0" hidden="1">#REF!</definedName>
    <definedName name="_Sort" hidden="1">#REF!</definedName>
    <definedName name="_w1" hidden="1">{"DELIV.",#N/A,FALSE,"comp";"INV",#N/A,FALSE,"comp"}</definedName>
    <definedName name="_x1" hidden="1">[0]!_x1</definedName>
    <definedName name="_xlnm._FilterDatabase" localSheetId="0" hidden="1">строй!$D$1:$D$120</definedName>
    <definedName name="_xlnm._FilterDatabase" hidden="1">#REF!</definedName>
    <definedName name="a" localSheetId="0" hidden="1">#REF!</definedName>
    <definedName name="a" hidden="1">#REF!</definedName>
    <definedName name="ab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CD" hidden="1">[4]Z!$T$179:$AH$179</definedName>
    <definedName name="a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 hidden="1">"C:\data\excel\temp.mdb"</definedName>
    <definedName name="ada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nscount" hidden="1">1</definedName>
    <definedName name="a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BERK" localSheetId="0" hidden="1">#REF!</definedName>
    <definedName name="BERK" hidden="1">#REF!</definedName>
    <definedName name="Biju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cc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D" hidden="1">[4]Cash2!$K$16:$K$36</definedName>
    <definedName name="dddd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fff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vbg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e" localSheetId="0" hidden="1">#REF!</definedName>
    <definedName name="e" hidden="1">#REF!</definedName>
    <definedName name="er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d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h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dgfd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g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hg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mo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HTML_CodePage" hidden="1">1251</definedName>
    <definedName name="HTML_Control" hidden="1">{"'noform'!$A$6:$C$245"}</definedName>
    <definedName name="HTML_Description" hidden="1">""</definedName>
    <definedName name="HTML_Email" hidden="1">""</definedName>
    <definedName name="HTML_Header" hidden="1">"Appendix 3 Currency"</definedName>
    <definedName name="HTML_LastUpdate" hidden="1">"2/2/99"</definedName>
    <definedName name="HTML_LineAfter" hidden="1">FALSE</definedName>
    <definedName name="HTML_LineBefore" hidden="1">FALSE</definedName>
    <definedName name="HTML_Name" hidden="1">""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"\\INETSRV\alex\MyHTML.htm"</definedName>
    <definedName name="HTML_PathTemplate" hidden="1">"\\INETSRV\alex\thankyou.htm"</definedName>
    <definedName name="HTML_Title" hidden="1">"Cash Flow Form"</definedName>
    <definedName name="IQ_ADDIN" hidden="1">"AUTO"</definedName>
    <definedName name="j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hk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k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LK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ll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nakits" localSheetId="0" hidden="1">'[5]Finansal tamamlanma Eğrisi'!#REF!</definedName>
    <definedName name="nakits" hidden="1">'[5]Finansal tamamlanma Eğrisi'!#REF!</definedName>
    <definedName name="NAME" localSheetId="0" hidden="1">#REF!</definedName>
    <definedName name="NAME" hidden="1">#REF!</definedName>
    <definedName name="nn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nnnnnnn" localSheetId="0" hidden="1">'[5]Finansal tamamlanma Eğrisi'!#REF!</definedName>
    <definedName name="nnnnnnnn" hidden="1">'[5]Finansal tamamlanma Eğrisi'!#REF!</definedName>
    <definedName name="PUB_UserID" hidden="1">"MAYERX"</definedName>
    <definedName name="rouble3" localSheetId="0" hidden="1">#REF!</definedName>
    <definedName name="rouble3" hidden="1">#REF!</definedName>
    <definedName name="rouble5" localSheetId="0" hidden="1">#REF!</definedName>
    <definedName name="rouble5" hidden="1">#REF!</definedName>
    <definedName name="rr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rrtyr" localSheetId="0" hidden="1">#REF!</definedName>
    <definedName name="rrtyr" hidden="1">#REF!</definedName>
    <definedName name="scarce" hidden="1">{#N/A,#N/A,FALSE,"Summary";#N/A,#N/A,FALSE,"3TJ";#N/A,#N/A,FALSE,"3TN";#N/A,#N/A,FALSE,"3TP";#N/A,#N/A,FALSE,"3SJ";#N/A,#N/A,FALSE,"3CJ";#N/A,#N/A,FALSE,"3CN";#N/A,#N/A,FALSE,"3CP";#N/A,#N/A,FALSE,"3A"}</definedName>
    <definedName name="s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encount" hidden="1">1</definedName>
    <definedName name="Services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ff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sshh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test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u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Variatio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ur" localSheetId="0" hidden="1">#REF!</definedName>
    <definedName name="vur" hidden="1">#REF!</definedName>
    <definedName name="vural" localSheetId="0" hidden="1">#REF!</definedName>
    <definedName name="vural" hidden="1">#REF!</definedName>
    <definedName name="vv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q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all.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_.lines." hidden="1">{#N/A,#N/A,FALSE,"Summary";#N/A,#N/A,FALSE,"3TJ";#N/A,#N/A,FALSE,"3TN";#N/A,#N/A,FALSE,"3TP";#N/A,#N/A,FALSE,"3SJ";#N/A,#N/A,FALSE,"3CJ";#N/A,#N/A,FALSE,"3CN";#N/A,#N/A,FALSE,"3CP";#N/A,#N/A,FALSE,"3A"}</definedName>
    <definedName name="wrn.Barbara._.Modular._.Indirects." hidden="1">{#N/A,#N/A,FALSE,"COVER";#N/A,#N/A,FALSE,"RECAP";#N/A,#N/A,FALSE,"SANTA BARBARA NONMANUAL";#N/A,#N/A,FALSE,"CEQUIP";#N/A,#N/A,FALSE,"WRATE";#N/A,#N/A,FALSE,"INDIRECT";#N/A,#N/A,FALSE,"TRAIN";#N/A,#N/A,FALSE,"MANLOADED SCHEDULE"}</definedName>
    <definedName name="wrn.CHIEF._.REVIEW." hidden="1">{#N/A,#N/A,FALSE,"Q&amp;AE";#N/A,#N/A,FALSE,"Params";#N/A,#N/A,FALSE,"ReconE";#N/A,#N/A,FALSE,"CostCompE";#N/A,#N/A,FALSE,"SummaryE";#N/A,#N/A,FALSE,"Detail";#N/A,#N/A,FALSE,"PayItem"}</definedName>
    <definedName name="wrn.CIRCUITS." hidden="1">{"DBANK",#N/A,FALSE,"PriceE";"CKTS",#N/A,FALSE,"PriceE"}</definedName>
    <definedName name="wrn.COST_SHEETS." hidden="1">{#N/A,#N/A,FALSE,"WBS 1.06";#N/A,#N/A,FALSE,"WBS 1.14";#N/A,#N/A,FALSE,"WBS 1.17";#N/A,#N/A,FALSE,"WBS 1.18"}</definedName>
    <definedName name="wrn.FINAL._.ESTIMATE." hidden="1">{#N/A,#N/A,FALSE,"ProjInfo";#N/A,#N/A,FALSE,"Params";#N/A,#N/A,FALSE,"Q&amp;AE";#N/A,#N/A,FALSE,"CostCompE";#N/A,#N/A,FALSE,"SummaryE";#N/A,#N/A,FALSE,"PayItem";#N/A,#N/A,FALSE,"Detail";#N/A,#N/A,FALSE,"ReconE"}</definedName>
    <definedName name="wrn.Fuel._.oil._.option." hidden="1">{"FUEL OIL",#N/A,FALSE,"Option"}</definedName>
    <definedName name="wrn.PrintallD.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edundant._.Equipment._.Option." hidden="1">{"pumps",#N/A,FALSE,"Option"}</definedName>
    <definedName name="wrn.STG._.BLDG._.ENCLOSURE." hidden="1">{"turbine",#N/A,FALSE,"Option"}</definedName>
    <definedName name="wrn.struckgi." hidden="1">{#N/A,#N/A,TRUE,"arnitower";#N/A,#N/A,TRUE,"arnigarage "}</definedName>
    <definedName name="wrn.WHOUSE._.CT." hidden="1">{"WESTINGHOUSE",#N/A,FALSE,"Option"}</definedName>
    <definedName name="X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x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XXXXXXXXX" localSheetId="0" hidden="1">#REF!</definedName>
    <definedName name="XXXXXXXXXX" hidden="1">#REF!</definedName>
    <definedName name="yas" localSheetId="0" hidden="1">#REF!</definedName>
    <definedName name="yas" hidden="1">#REF!</definedName>
    <definedName name="yasin" localSheetId="0" hidden="1">#REF!</definedName>
    <definedName name="yasin" hidden="1">#REF!</definedName>
    <definedName name="Z_3F2D3702_5C5D_4EF2_A404_F2A88AB2D490_.wvu.Cols" localSheetId="0" hidden="1">'[6]COST-TZ'!#REF!,'[6]COST-TZ'!$B:$B</definedName>
    <definedName name="Z_3F2D3702_5C5D_4EF2_A404_F2A88AB2D490_.wvu.Cols" hidden="1">'[6]COST-TZ'!#REF!,'[6]COST-TZ'!$B:$B</definedName>
    <definedName name="Z_D1F2B56D_1E58_4BCA_92CD_48826E79E65F_.wvu.Cols" localSheetId="0" hidden="1">#REF!,#REF!</definedName>
    <definedName name="Z_D1F2B56D_1E58_4BCA_92CD_48826E79E65F_.wvu.Cols" hidden="1">#REF!,#REF!</definedName>
    <definedName name="zs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дол" localSheetId="0">#REF!</definedName>
    <definedName name="дол">#REF!</definedName>
    <definedName name="доллар" localSheetId="0">#REF!</definedName>
    <definedName name="доллар">#REF!</definedName>
    <definedName name="доп_парсек2" hidden="1">{"'noform'!$A$6:$C$245"}</definedName>
    <definedName name="доп_парсек3" hidden="1">{"'noform'!$A$6:$C$245"}</definedName>
    <definedName name="дублер" localSheetId="0" hidden="1">#REF!</definedName>
    <definedName name="дублер" hidden="1">#REF!</definedName>
    <definedName name="евро" localSheetId="0">#REF!</definedName>
    <definedName name="евро">#REF!</definedName>
    <definedName name="_xlnm.Print_Area" localSheetId="0">строй!$B$1:$L$118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3" i="1" l="1"/>
  <c r="J113" i="1"/>
  <c r="I113" i="1"/>
  <c r="K112" i="1"/>
  <c r="J112" i="1"/>
  <c r="I112" i="1"/>
  <c r="K111" i="1"/>
  <c r="J111" i="1"/>
  <c r="I111" i="1"/>
  <c r="K110" i="1"/>
  <c r="J110" i="1"/>
  <c r="I110" i="1"/>
  <c r="K109" i="1"/>
  <c r="J109" i="1"/>
  <c r="I109" i="1"/>
  <c r="K108" i="1"/>
  <c r="J108" i="1"/>
  <c r="I108" i="1"/>
  <c r="K107" i="1"/>
  <c r="J107" i="1"/>
  <c r="I107" i="1"/>
  <c r="K106" i="1"/>
  <c r="J106" i="1"/>
  <c r="I106" i="1"/>
  <c r="K105" i="1"/>
  <c r="J105" i="1"/>
  <c r="I105" i="1"/>
  <c r="K104" i="1"/>
  <c r="J104" i="1"/>
  <c r="I104" i="1"/>
  <c r="K103" i="1"/>
  <c r="J103" i="1"/>
  <c r="I103" i="1"/>
  <c r="K102" i="1"/>
  <c r="J102" i="1"/>
  <c r="I102" i="1"/>
  <c r="K101" i="1"/>
  <c r="J101" i="1"/>
  <c r="I101" i="1"/>
  <c r="K100" i="1"/>
  <c r="J100" i="1"/>
  <c r="I100" i="1"/>
  <c r="K99" i="1"/>
  <c r="J99" i="1"/>
  <c r="I99" i="1"/>
  <c r="K98" i="1"/>
  <c r="J98" i="1"/>
  <c r="I98" i="1"/>
  <c r="K97" i="1"/>
  <c r="J97" i="1"/>
  <c r="I97" i="1"/>
  <c r="K96" i="1"/>
  <c r="J96" i="1"/>
  <c r="I96" i="1"/>
  <c r="K95" i="1"/>
  <c r="J95" i="1"/>
  <c r="I95" i="1"/>
  <c r="K94" i="1"/>
  <c r="J94" i="1"/>
  <c r="I94" i="1"/>
  <c r="K93" i="1"/>
  <c r="J93" i="1"/>
  <c r="I93" i="1"/>
  <c r="K92" i="1"/>
  <c r="J92" i="1"/>
  <c r="I92" i="1"/>
  <c r="K91" i="1"/>
  <c r="J91" i="1"/>
  <c r="I91" i="1"/>
  <c r="I90" i="1"/>
  <c r="F90" i="1"/>
  <c r="S89" i="1"/>
  <c r="K88" i="1"/>
  <c r="J88" i="1"/>
  <c r="I88" i="1"/>
  <c r="K87" i="1"/>
  <c r="J87" i="1"/>
  <c r="I87" i="1"/>
  <c r="K86" i="1"/>
  <c r="J86" i="1"/>
  <c r="I86" i="1"/>
  <c r="K85" i="1"/>
  <c r="J85" i="1"/>
  <c r="I85" i="1"/>
  <c r="K84" i="1"/>
  <c r="J84" i="1"/>
  <c r="I84" i="1"/>
  <c r="K83" i="1"/>
  <c r="J83" i="1"/>
  <c r="I83" i="1"/>
  <c r="K82" i="1"/>
  <c r="J82" i="1"/>
  <c r="I82" i="1"/>
  <c r="K81" i="1"/>
  <c r="J81" i="1"/>
  <c r="I81" i="1"/>
  <c r="K80" i="1"/>
  <c r="J80" i="1"/>
  <c r="I80" i="1"/>
  <c r="K79" i="1"/>
  <c r="J79" i="1"/>
  <c r="I79" i="1"/>
  <c r="K78" i="1"/>
  <c r="J78" i="1"/>
  <c r="I78" i="1"/>
  <c r="K77" i="1"/>
  <c r="J77" i="1"/>
  <c r="I77" i="1"/>
  <c r="K76" i="1"/>
  <c r="J76" i="1"/>
  <c r="I76" i="1"/>
  <c r="K75" i="1"/>
  <c r="J75" i="1"/>
  <c r="I75" i="1"/>
  <c r="K74" i="1"/>
  <c r="J74" i="1"/>
  <c r="I74" i="1"/>
  <c r="K73" i="1"/>
  <c r="J73" i="1"/>
  <c r="I73" i="1"/>
  <c r="K72" i="1"/>
  <c r="J72" i="1"/>
  <c r="I72" i="1"/>
  <c r="K71" i="1"/>
  <c r="J71" i="1"/>
  <c r="I71" i="1"/>
  <c r="K70" i="1"/>
  <c r="J70" i="1"/>
  <c r="I70" i="1"/>
  <c r="K69" i="1"/>
  <c r="J69" i="1"/>
  <c r="I69" i="1"/>
  <c r="K68" i="1"/>
  <c r="J68" i="1"/>
  <c r="I68" i="1"/>
  <c r="K67" i="1"/>
  <c r="J67" i="1"/>
  <c r="I67" i="1"/>
  <c r="K66" i="1"/>
  <c r="J66" i="1"/>
  <c r="I66" i="1"/>
  <c r="K65" i="1"/>
  <c r="J65" i="1"/>
  <c r="I65" i="1"/>
  <c r="K64" i="1"/>
  <c r="J64" i="1"/>
  <c r="I64" i="1"/>
  <c r="K63" i="1"/>
  <c r="J63" i="1"/>
  <c r="I63" i="1"/>
  <c r="K62" i="1"/>
  <c r="J62" i="1"/>
  <c r="I62" i="1"/>
  <c r="K61" i="1"/>
  <c r="J61" i="1"/>
  <c r="I61" i="1"/>
  <c r="K60" i="1"/>
  <c r="J60" i="1"/>
  <c r="I60" i="1"/>
  <c r="K59" i="1"/>
  <c r="J59" i="1"/>
  <c r="I59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I30" i="1"/>
  <c r="F30" i="1"/>
  <c r="K30" i="1" s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S17" i="1"/>
  <c r="K16" i="1"/>
  <c r="J16" i="1"/>
  <c r="I16" i="1"/>
  <c r="I15" i="1"/>
  <c r="F15" i="1"/>
  <c r="J15" i="1" s="1"/>
  <c r="K14" i="1"/>
  <c r="J14" i="1"/>
  <c r="I14" i="1"/>
  <c r="S13" i="1"/>
  <c r="K12" i="1"/>
  <c r="J12" i="1"/>
  <c r="I12" i="1"/>
  <c r="K11" i="1"/>
  <c r="J11" i="1"/>
  <c r="I11" i="1"/>
  <c r="K10" i="1"/>
  <c r="J10" i="1"/>
  <c r="I10" i="1"/>
  <c r="S9" i="1"/>
  <c r="L111" i="1" l="1"/>
  <c r="S111" i="1" s="1"/>
  <c r="J8" i="1"/>
  <c r="K8" i="1"/>
  <c r="L29" i="1"/>
  <c r="S29" i="1" s="1"/>
  <c r="L76" i="1"/>
  <c r="S76" i="1" s="1"/>
  <c r="L81" i="1"/>
  <c r="S81" i="1" s="1"/>
  <c r="L85" i="1"/>
  <c r="S85" i="1" s="1"/>
  <c r="L88" i="1"/>
  <c r="S88" i="1" s="1"/>
  <c r="L82" i="1"/>
  <c r="S82" i="1" s="1"/>
  <c r="L83" i="1"/>
  <c r="S83" i="1" s="1"/>
  <c r="L86" i="1"/>
  <c r="S86" i="1" s="1"/>
  <c r="L87" i="1"/>
  <c r="S87" i="1" s="1"/>
  <c r="L91" i="1"/>
  <c r="S91" i="1" s="1"/>
  <c r="L107" i="1"/>
  <c r="S107" i="1" s="1"/>
  <c r="L25" i="1"/>
  <c r="S25" i="1" s="1"/>
  <c r="L19" i="1"/>
  <c r="S19" i="1" s="1"/>
  <c r="L23" i="1"/>
  <c r="S23" i="1" s="1"/>
  <c r="L11" i="1"/>
  <c r="S11" i="1" s="1"/>
  <c r="L21" i="1"/>
  <c r="S21" i="1" s="1"/>
  <c r="L27" i="1"/>
  <c r="S27" i="1" s="1"/>
  <c r="L95" i="1"/>
  <c r="S95" i="1" s="1"/>
  <c r="L99" i="1"/>
  <c r="S99" i="1" s="1"/>
  <c r="L103" i="1"/>
  <c r="S103" i="1" s="1"/>
  <c r="L64" i="1"/>
  <c r="S64" i="1" s="1"/>
  <c r="L68" i="1"/>
  <c r="S68" i="1" s="1"/>
  <c r="L72" i="1"/>
  <c r="S72" i="1" s="1"/>
  <c r="L12" i="1"/>
  <c r="S12" i="1" s="1"/>
  <c r="L34" i="1"/>
  <c r="S34" i="1" s="1"/>
  <c r="L38" i="1"/>
  <c r="S38" i="1" s="1"/>
  <c r="L42" i="1"/>
  <c r="S42" i="1" s="1"/>
  <c r="L43" i="1"/>
  <c r="S43" i="1" s="1"/>
  <c r="L46" i="1"/>
  <c r="S46" i="1" s="1"/>
  <c r="L47" i="1"/>
  <c r="S47" i="1" s="1"/>
  <c r="L50" i="1"/>
  <c r="S50" i="1" s="1"/>
  <c r="L51" i="1"/>
  <c r="S51" i="1" s="1"/>
  <c r="L54" i="1"/>
  <c r="S54" i="1" s="1"/>
  <c r="L55" i="1"/>
  <c r="S55" i="1" s="1"/>
  <c r="L58" i="1"/>
  <c r="S58" i="1" s="1"/>
  <c r="L59" i="1"/>
  <c r="S59" i="1" s="1"/>
  <c r="L66" i="1"/>
  <c r="S66" i="1" s="1"/>
  <c r="L67" i="1"/>
  <c r="S67" i="1" s="1"/>
  <c r="L70" i="1"/>
  <c r="S70" i="1" s="1"/>
  <c r="L71" i="1"/>
  <c r="S71" i="1" s="1"/>
  <c r="L80" i="1"/>
  <c r="S80" i="1" s="1"/>
  <c r="L84" i="1"/>
  <c r="S84" i="1" s="1"/>
  <c r="L97" i="1"/>
  <c r="S97" i="1" s="1"/>
  <c r="L98" i="1"/>
  <c r="S98" i="1" s="1"/>
  <c r="L101" i="1"/>
  <c r="S101" i="1" s="1"/>
  <c r="L102" i="1"/>
  <c r="S102" i="1" s="1"/>
  <c r="L32" i="1"/>
  <c r="S32" i="1" s="1"/>
  <c r="L36" i="1"/>
  <c r="S36" i="1" s="1"/>
  <c r="L40" i="1"/>
  <c r="S40" i="1" s="1"/>
  <c r="L65" i="1"/>
  <c r="S65" i="1" s="1"/>
  <c r="L69" i="1"/>
  <c r="S69" i="1" s="1"/>
  <c r="L96" i="1"/>
  <c r="S96" i="1" s="1"/>
  <c r="L100" i="1"/>
  <c r="S100" i="1" s="1"/>
  <c r="L16" i="1"/>
  <c r="S16" i="1" s="1"/>
  <c r="J90" i="1"/>
  <c r="K90" i="1"/>
  <c r="L18" i="1"/>
  <c r="S18" i="1" s="1"/>
  <c r="L20" i="1"/>
  <c r="S20" i="1" s="1"/>
  <c r="L22" i="1"/>
  <c r="S22" i="1" s="1"/>
  <c r="L24" i="1"/>
  <c r="S24" i="1" s="1"/>
  <c r="L26" i="1"/>
  <c r="S26" i="1" s="1"/>
  <c r="L28" i="1"/>
  <c r="S28" i="1" s="1"/>
  <c r="L44" i="1"/>
  <c r="S44" i="1" s="1"/>
  <c r="L45" i="1"/>
  <c r="S45" i="1" s="1"/>
  <c r="L52" i="1"/>
  <c r="S52" i="1" s="1"/>
  <c r="L53" i="1"/>
  <c r="S53" i="1" s="1"/>
  <c r="L60" i="1"/>
  <c r="S60" i="1" s="1"/>
  <c r="L61" i="1"/>
  <c r="S61" i="1" s="1"/>
  <c r="L73" i="1"/>
  <c r="S73" i="1" s="1"/>
  <c r="L78" i="1"/>
  <c r="S78" i="1" s="1"/>
  <c r="L79" i="1"/>
  <c r="S79" i="1" s="1"/>
  <c r="L92" i="1"/>
  <c r="S92" i="1" s="1"/>
  <c r="L104" i="1"/>
  <c r="S104" i="1" s="1"/>
  <c r="L109" i="1"/>
  <c r="S109" i="1" s="1"/>
  <c r="L110" i="1"/>
  <c r="S110" i="1" s="1"/>
  <c r="L112" i="1"/>
  <c r="S112" i="1" s="1"/>
  <c r="L31" i="1"/>
  <c r="S31" i="1" s="1"/>
  <c r="L33" i="1"/>
  <c r="S33" i="1" s="1"/>
  <c r="L35" i="1"/>
  <c r="S35" i="1" s="1"/>
  <c r="L37" i="1"/>
  <c r="S37" i="1" s="1"/>
  <c r="L39" i="1"/>
  <c r="S39" i="1" s="1"/>
  <c r="L41" i="1"/>
  <c r="S41" i="1" s="1"/>
  <c r="L48" i="1"/>
  <c r="S48" i="1" s="1"/>
  <c r="L49" i="1"/>
  <c r="S49" i="1" s="1"/>
  <c r="L56" i="1"/>
  <c r="S56" i="1" s="1"/>
  <c r="L57" i="1"/>
  <c r="S57" i="1" s="1"/>
  <c r="L62" i="1"/>
  <c r="S62" i="1" s="1"/>
  <c r="L63" i="1"/>
  <c r="S63" i="1" s="1"/>
  <c r="L74" i="1"/>
  <c r="S74" i="1" s="1"/>
  <c r="L75" i="1"/>
  <c r="S75" i="1" s="1"/>
  <c r="L77" i="1"/>
  <c r="S77" i="1" s="1"/>
  <c r="L93" i="1"/>
  <c r="S93" i="1" s="1"/>
  <c r="L94" i="1"/>
  <c r="S94" i="1" s="1"/>
  <c r="L105" i="1"/>
  <c r="S105" i="1" s="1"/>
  <c r="L106" i="1"/>
  <c r="S106" i="1" s="1"/>
  <c r="L108" i="1"/>
  <c r="S108" i="1" s="1"/>
  <c r="L113" i="1"/>
  <c r="S113" i="1" s="1"/>
  <c r="L10" i="1"/>
  <c r="L14" i="1"/>
  <c r="K15" i="1"/>
  <c r="L8" i="1" s="1"/>
  <c r="J30" i="1"/>
  <c r="L30" i="1" s="1"/>
  <c r="S14" i="1" l="1"/>
  <c r="L90" i="1"/>
  <c r="S90" i="1" s="1"/>
  <c r="S30" i="1"/>
  <c r="L15" i="1"/>
  <c r="S15" i="1" s="1"/>
  <c r="S10" i="1"/>
  <c r="L116" i="1" l="1"/>
  <c r="L117" i="1" s="1"/>
  <c r="S116" i="1"/>
</calcChain>
</file>

<file path=xl/sharedStrings.xml><?xml version="1.0" encoding="utf-8"?>
<sst xmlns="http://schemas.openxmlformats.org/spreadsheetml/2006/main" count="329" uniqueCount="170">
  <si>
    <t>№ строки п/п</t>
  </si>
  <si>
    <t xml:space="preserve">№ поз.                    </t>
  </si>
  <si>
    <t>Виды работ</t>
  </si>
  <si>
    <t>Ед. изм.</t>
  </si>
  <si>
    <t>Кол-во</t>
  </si>
  <si>
    <t>Стоимость, руб. за ед. изм.</t>
  </si>
  <si>
    <t>Всего,   руб.</t>
  </si>
  <si>
    <t>материал</t>
  </si>
  <si>
    <t>работа</t>
  </si>
  <si>
    <t>материал+ работа</t>
  </si>
  <si>
    <t>м3</t>
  </si>
  <si>
    <t>м2</t>
  </si>
  <si>
    <t>шт</t>
  </si>
  <si>
    <t>7</t>
  </si>
  <si>
    <t>ВНУТРЕННИЕ СТЕНЫ и ПЕРЕГОРОДКИ</t>
  </si>
  <si>
    <t>7.1</t>
  </si>
  <si>
    <t>Подземная часть</t>
  </si>
  <si>
    <t>7.1.1</t>
  </si>
  <si>
    <t>Кирпичные стены толщ. 250мм из полнотелого керамического кирпича с армированием через 6-ть рядов кладки кладочной сеткой 4Вр1 с ячейкой 50х50</t>
  </si>
  <si>
    <t>7.1.2</t>
  </si>
  <si>
    <t>Кирпичные перегородки толщ. 120мм из полнотелого керамического кирпича с армированием через 4-ре ряда кладки кладочной сеткой 4Вр1 с ячейкой 50х50</t>
  </si>
  <si>
    <t>7.1.3</t>
  </si>
  <si>
    <t>Утепление вентшахт миплитой Rockwool толщ. 100мм</t>
  </si>
  <si>
    <t>7.2</t>
  </si>
  <si>
    <t>Надземная часть</t>
  </si>
  <si>
    <t>7.2.1</t>
  </si>
  <si>
    <t>7.2.2</t>
  </si>
  <si>
    <t>Кирпичные перегородки и стены шахт инж. оммуникаций толщ. 120мм из полнотелого керамического кирпича с армированием через 4-ре ряда кладки кладочной сеткой 4Вр1 с ячейкой 50х50</t>
  </si>
  <si>
    <t>7.2.4</t>
  </si>
  <si>
    <t>Геотекстиль</t>
  </si>
  <si>
    <t>15.1.1</t>
  </si>
  <si>
    <t>Газон с озеленением над подземной частью</t>
  </si>
  <si>
    <t>15.1.1.1</t>
  </si>
  <si>
    <t>Растительный грунт, 200 мм</t>
  </si>
  <si>
    <t>15.1.1.2</t>
  </si>
  <si>
    <t>Песок кварцевый с гравием, 60 мм</t>
  </si>
  <si>
    <t>15.1.1.3</t>
  </si>
  <si>
    <t>15.1.1.4</t>
  </si>
  <si>
    <t>Дренирующий слой тип "тефонд"</t>
  </si>
  <si>
    <t>15.1.1.5</t>
  </si>
  <si>
    <t>Утеплитель тип "пеноплекс", 150 мм</t>
  </si>
  <si>
    <t>15.1.1.6</t>
  </si>
  <si>
    <t>15.1.1.7</t>
  </si>
  <si>
    <t>15.1.1.8</t>
  </si>
  <si>
    <t>Гидроизоляция - мембрана тип "sikaplan wp/wt"</t>
  </si>
  <si>
    <t>15.1.1.9</t>
  </si>
  <si>
    <t>15.1.1.10</t>
  </si>
  <si>
    <t>Ц/п стяжка (керамзитобетон) с разуклонкой
40-100мм, 40-100 мм</t>
  </si>
  <si>
    <t>15.1.2</t>
  </si>
  <si>
    <t>Газон с озеленением по грунту</t>
  </si>
  <si>
    <t>15.1.2.1</t>
  </si>
  <si>
    <t>15.1.2.2</t>
  </si>
  <si>
    <t>Песок Мк=2.5-2.0мм, Кф=6.0м/сут ГОСТ 8736-93, 310 мм</t>
  </si>
  <si>
    <t>15.1.2.3</t>
  </si>
  <si>
    <t>Уплотненный щебнем грунт</t>
  </si>
  <si>
    <t>15.1.3</t>
  </si>
  <si>
    <t>Мощение проездов гранитной брусчаткой над подземной частью</t>
  </si>
  <si>
    <t>15.1.2.5</t>
  </si>
  <si>
    <t>Гранитная брусчатка, 80 мм</t>
  </si>
  <si>
    <t>15.1.2.6</t>
  </si>
  <si>
    <t>Сухая ц/п смесь, 30 мм</t>
  </si>
  <si>
    <t>15.1.2.7</t>
  </si>
  <si>
    <t>Цементобетон В22,5 армированный сеткой 5 Вр-1 с яч. 200х200, 150 мм</t>
  </si>
  <si>
    <t>15.1.2.8</t>
  </si>
  <si>
    <t>Песок кварцевый верхний слой пропитан
битумом, 70 мм</t>
  </si>
  <si>
    <t>15.1.2.9</t>
  </si>
  <si>
    <t>15.1.2.10</t>
  </si>
  <si>
    <t>15.1.2.11</t>
  </si>
  <si>
    <t>15.1.2.12</t>
  </si>
  <si>
    <t>15.1.2.13</t>
  </si>
  <si>
    <t>15.1.2.14</t>
  </si>
  <si>
    <t>15.1.2.15</t>
  </si>
  <si>
    <t>15.1.2.16</t>
  </si>
  <si>
    <t>Ц/п армированная стяжка с разуклонкой 40-100 мм, 40-100 мм</t>
  </si>
  <si>
    <t>Мощение проездов гранитной брусчаткой по грунту</t>
  </si>
  <si>
    <t>15.1.3.1</t>
  </si>
  <si>
    <t>15.1.3.2</t>
  </si>
  <si>
    <t>15.1.3.3</t>
  </si>
  <si>
    <t>15.1.3.4</t>
  </si>
  <si>
    <t>Песок кварцевый верхний слой пропитан битумом, 300 мм</t>
  </si>
  <si>
    <t>15.1.3.5</t>
  </si>
  <si>
    <t>15.1.4</t>
  </si>
  <si>
    <t>Мощение тротуаров бетонной плиткой "под дерево" над подземной частью</t>
  </si>
  <si>
    <t>15.1.4.1</t>
  </si>
  <si>
    <t>Бетонная плитка "под дерево",  60 мм</t>
  </si>
  <si>
    <t>15.1.4.2</t>
  </si>
  <si>
    <t>15.1.4.3</t>
  </si>
  <si>
    <t>15.1.4.4</t>
  </si>
  <si>
    <t>Песок кварцевый верхний слой пропитан битумом, 90 мм</t>
  </si>
  <si>
    <t>15.1.4.5</t>
  </si>
  <si>
    <t>15.1.4.6</t>
  </si>
  <si>
    <t>15.1.4.7</t>
  </si>
  <si>
    <t>15.1.4.8</t>
  </si>
  <si>
    <t>15.1.4.9</t>
  </si>
  <si>
    <t>15.1.4.10</t>
  </si>
  <si>
    <t>Гидроизоляция - мембрана тип sikaplan wp/wt</t>
  </si>
  <si>
    <t>15.1.4.11</t>
  </si>
  <si>
    <t>15.1.4.12</t>
  </si>
  <si>
    <t>Ц/п стяжка с разуклонкой 40-100мм, 40-100 мм</t>
  </si>
  <si>
    <t>15.1.5</t>
  </si>
  <si>
    <t>Мощение тротуаров бетонной плиткой "под дерево" по грунту</t>
  </si>
  <si>
    <t>15.1.5.1</t>
  </si>
  <si>
    <t>15.1.5.2</t>
  </si>
  <si>
    <t>15.1.5.3</t>
  </si>
  <si>
    <t>15.1.5.4</t>
  </si>
  <si>
    <t>15.1.5.5</t>
  </si>
  <si>
    <t>15.1.6</t>
  </si>
  <si>
    <t>Мощение тротуаров, отмосток бетонной плиткой по грунту</t>
  </si>
  <si>
    <t>15.1.6.1</t>
  </si>
  <si>
    <t>15.1.6.2</t>
  </si>
  <si>
    <t>15.1.6.3</t>
  </si>
  <si>
    <t>15.1.6.4</t>
  </si>
  <si>
    <t>15.1.6.5</t>
  </si>
  <si>
    <t>15.1.7</t>
  </si>
  <si>
    <t>Мощение тротуаров бетонной плиткой над подземной частью</t>
  </si>
  <si>
    <t>15.1.7.1</t>
  </si>
  <si>
    <t>15.1.7.2</t>
  </si>
  <si>
    <t>15.1.7.3</t>
  </si>
  <si>
    <t>15.1.7.4</t>
  </si>
  <si>
    <t>15.1.7.5</t>
  </si>
  <si>
    <t>15.1.7.6</t>
  </si>
  <si>
    <t>15.1.7.7</t>
  </si>
  <si>
    <t>15.1.7.8</t>
  </si>
  <si>
    <t>15.1.7.9</t>
  </si>
  <si>
    <t>15.1.7.10</t>
  </si>
  <si>
    <t>15.1.7.11</t>
  </si>
  <si>
    <t>15.1.7.12</t>
  </si>
  <si>
    <t>15.2</t>
  </si>
  <si>
    <t>Внешнее благоустройство</t>
  </si>
  <si>
    <t>15.2.1</t>
  </si>
  <si>
    <r>
      <t>Демонтаж, погрузка и вывоз существующих дорожных покрытий, включая разработку грунта (</t>
    </r>
    <r>
      <rPr>
        <b/>
        <i/>
        <sz val="10"/>
        <rFont val="Times New Roman"/>
        <family val="1"/>
        <charset val="204"/>
      </rPr>
      <t>"корыто" для вновь устраиваимых дорожных покрытий)</t>
    </r>
  </si>
  <si>
    <t>15.2.2</t>
  </si>
  <si>
    <t>15.2.2.1</t>
  </si>
  <si>
    <t>15.2.2.2</t>
  </si>
  <si>
    <t>15.2.2.3</t>
  </si>
  <si>
    <t>15.2.3</t>
  </si>
  <si>
    <t>Мощение тротуаров бетонной плиткой по грунту</t>
  </si>
  <si>
    <t>15.2.3.1</t>
  </si>
  <si>
    <t>15.2.3.2</t>
  </si>
  <si>
    <t>15.2.3.3</t>
  </si>
  <si>
    <t>Цементобетон В22,5 армированный сеткой 5 Вр-1 с яч. 200х200, 120 мм</t>
  </si>
  <si>
    <t>15.2.3.4</t>
  </si>
  <si>
    <t>15.2.3.5</t>
  </si>
  <si>
    <t>15.2.4</t>
  </si>
  <si>
    <t>Мощение проездов бетонной плиткой по грунту</t>
  </si>
  <si>
    <t>15.2.4.1</t>
  </si>
  <si>
    <t>Бетонная плитка, 80 мм</t>
  </si>
  <si>
    <t>15.2.4.2</t>
  </si>
  <si>
    <t>15.2.4.3</t>
  </si>
  <si>
    <t>15.2.4.4</t>
  </si>
  <si>
    <t>15.2.4.5</t>
  </si>
  <si>
    <t>15.2.4.6</t>
  </si>
  <si>
    <t>Дорожный бортовой камень БР.100.20.8 ГОСТ 6665-91</t>
  </si>
  <si>
    <t>мп</t>
  </si>
  <si>
    <t>15.2.5</t>
  </si>
  <si>
    <t>Ведомость малых архитектурных форм</t>
  </si>
  <si>
    <t>15.2.5.1</t>
  </si>
  <si>
    <t>Скамья бетонная "УРБАН" (компании ООО ПСК Аргумент)</t>
  </si>
  <si>
    <t>15.2.5.2</t>
  </si>
  <si>
    <t>Урна бетонная УБ-4 (компании ООО ПСК Аргумент)</t>
  </si>
  <si>
    <t>15.2.5.3</t>
  </si>
  <si>
    <t>Декоративный цветочный вазон"Консервативный" (компании Хоббика")</t>
  </si>
  <si>
    <t>15.2.5.4</t>
  </si>
  <si>
    <t>Стальной фонарный столб Т-1 (компании Хоббика"), включая подключение и комплектацию лампами и плафонами</t>
  </si>
  <si>
    <t>15.2.5.5</t>
  </si>
  <si>
    <t>Парковочный съемный столбик №201 (компании "Парковочное оборудование", auto-parking.net)</t>
  </si>
  <si>
    <t>ИТОГО</t>
  </si>
  <si>
    <t>в том числе НДС:</t>
  </si>
  <si>
    <t>Стоимость, руб.                                             за общее кол-во</t>
  </si>
  <si>
    <t xml:space="preserve"> «Реконструкция под гостиничный комплекс с апартаментами с устройством подземной автостоянки»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</si>
</sst>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9DF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4" fillId="0" borderId="0" xfId="0" applyFont="1" applyAlignment="1">
      <alignment horizontal="right" vertical="center"/>
    </xf>
    <xf numFmtId="164" fontId="7" fillId="0" borderId="2" xfId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49" fontId="7" fillId="3" borderId="2" xfId="0" applyNumberFormat="1" applyFont="1" applyFill="1" applyBorder="1" applyAlignment="1">
      <alignment horizontal="center" vertical="top" wrapText="1"/>
    </xf>
    <xf numFmtId="4" fontId="7" fillId="3" borderId="2" xfId="0" applyNumberFormat="1" applyFont="1" applyFill="1" applyBorder="1" applyAlignment="1">
      <alignment horizontal="center" vertical="top" wrapText="1"/>
    </xf>
    <xf numFmtId="4" fontId="3" fillId="0" borderId="0" xfId="0" applyNumberFormat="1" applyFont="1" applyAlignment="1">
      <alignment vertical="top"/>
    </xf>
    <xf numFmtId="4" fontId="3" fillId="2" borderId="2" xfId="0" applyNumberFormat="1" applyFont="1" applyFill="1" applyBorder="1" applyAlignment="1">
      <alignment horizontal="center" vertical="top" wrapText="1"/>
    </xf>
    <xf numFmtId="164" fontId="3" fillId="2" borderId="0" xfId="1" applyFont="1" applyFill="1" applyAlignment="1">
      <alignment vertical="top"/>
    </xf>
    <xf numFmtId="0" fontId="3" fillId="2" borderId="0" xfId="0" applyFont="1" applyFill="1" applyAlignment="1">
      <alignment vertical="top"/>
    </xf>
    <xf numFmtId="49" fontId="3" fillId="2" borderId="2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top"/>
    </xf>
    <xf numFmtId="0" fontId="3" fillId="2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top"/>
    </xf>
    <xf numFmtId="4" fontId="7" fillId="4" borderId="2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4" fontId="7" fillId="2" borderId="2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>
      <alignment vertical="top"/>
    </xf>
    <xf numFmtId="164" fontId="3" fillId="0" borderId="0" xfId="1" applyFont="1"/>
    <xf numFmtId="0" fontId="7" fillId="2" borderId="2" xfId="0" applyFont="1" applyFill="1" applyBorder="1" applyAlignment="1">
      <alignment vertical="top"/>
    </xf>
    <xf numFmtId="49" fontId="7" fillId="2" borderId="2" xfId="0" applyNumberFormat="1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center" vertical="top"/>
    </xf>
    <xf numFmtId="0" fontId="9" fillId="0" borderId="0" xfId="0" applyFont="1"/>
    <xf numFmtId="49" fontId="7" fillId="3" borderId="2" xfId="0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right" vertical="top"/>
    </xf>
    <xf numFmtId="49" fontId="9" fillId="2" borderId="2" xfId="0" applyNumberFormat="1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right" vertical="top"/>
    </xf>
    <xf numFmtId="4" fontId="9" fillId="2" borderId="2" xfId="0" applyNumberFormat="1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center" vertical="top" wrapText="1"/>
    </xf>
    <xf numFmtId="49" fontId="7" fillId="3" borderId="2" xfId="0" applyNumberFormat="1" applyFont="1" applyFill="1" applyBorder="1" applyAlignment="1">
      <alignment horizontal="left" vertical="center" wrapText="1"/>
    </xf>
    <xf numFmtId="49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49" fontId="7" fillId="4" borderId="2" xfId="0" applyNumberFormat="1" applyFont="1" applyFill="1" applyBorder="1" applyAlignment="1">
      <alignment horizontal="center" vertical="top"/>
    </xf>
    <xf numFmtId="4" fontId="3" fillId="4" borderId="2" xfId="0" applyNumberFormat="1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9" fillId="2" borderId="2" xfId="0" applyFont="1" applyFill="1" applyBorder="1" applyAlignment="1">
      <alignment vertical="top"/>
    </xf>
    <xf numFmtId="49" fontId="9" fillId="2" borderId="2" xfId="0" applyNumberFormat="1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center" vertical="top" wrapText="1"/>
    </xf>
    <xf numFmtId="4" fontId="7" fillId="4" borderId="2" xfId="0" applyNumberFormat="1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4" fontId="7" fillId="2" borderId="2" xfId="0" applyNumberFormat="1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top"/>
    </xf>
    <xf numFmtId="0" fontId="9" fillId="2" borderId="0" xfId="0" applyFont="1" applyFill="1" applyAlignment="1">
      <alignment vertical="top"/>
    </xf>
    <xf numFmtId="0" fontId="9" fillId="0" borderId="2" xfId="0" applyFont="1" applyFill="1" applyBorder="1" applyAlignment="1">
      <alignment horizontal="right" vertical="top"/>
    </xf>
    <xf numFmtId="4" fontId="7" fillId="2" borderId="2" xfId="0" applyNumberFormat="1" applyFont="1" applyFill="1" applyBorder="1" applyAlignment="1">
      <alignment horizontal="center" vertical="top" wrapText="1"/>
    </xf>
    <xf numFmtId="0" fontId="9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/>
    </xf>
    <xf numFmtId="0" fontId="3" fillId="5" borderId="2" xfId="0" applyFont="1" applyFill="1" applyBorder="1"/>
    <xf numFmtId="0" fontId="3" fillId="5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right"/>
    </xf>
    <xf numFmtId="4" fontId="3" fillId="5" borderId="2" xfId="0" applyNumberFormat="1" applyFont="1" applyFill="1" applyBorder="1"/>
    <xf numFmtId="4" fontId="7" fillId="5" borderId="2" xfId="0" applyNumberFormat="1" applyFont="1" applyFill="1" applyBorder="1"/>
    <xf numFmtId="4" fontId="3" fillId="0" borderId="2" xfId="1" applyNumberFormat="1" applyFont="1" applyFill="1" applyBorder="1" applyAlignment="1">
      <alignment vertical="top"/>
    </xf>
    <xf numFmtId="4" fontId="3" fillId="2" borderId="2" xfId="1" applyNumberFormat="1" applyFont="1" applyFill="1" applyBorder="1" applyAlignment="1">
      <alignment vertical="top"/>
    </xf>
    <xf numFmtId="4" fontId="3" fillId="2" borderId="2" xfId="0" applyNumberFormat="1" applyFont="1" applyFill="1" applyBorder="1" applyAlignment="1">
      <alignment vertical="top"/>
    </xf>
    <xf numFmtId="4" fontId="3" fillId="0" borderId="2" xfId="0" applyNumberFormat="1" applyFont="1" applyBorder="1"/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164" fontId="7" fillId="0" borderId="2" xfId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7" fillId="2" borderId="2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 2 2 2 5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yakfas\soyakfile\Belgelerim\Bo&#287;azk&#246;y\T&#252;pra&#351;\BOTAS\BOTASLNG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ADA%20Proje/Raporlar/2003/Rapor%2008%20-%20Agustos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idbcd-wg1\USER\SETSUBI\ME-2&#31309;&#31639;\01&#31309;&#31639;&#12503;&#12525;&#12472;&#12455;&#12463;&#12488;\&#20013;&#22269;\(2004.12)ACW%20PJ(&#12381;&#12398;2&#65289;\pulau%20final\WINDOWS\Desktop\New%20Folder\Qo-158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ADA%20Proje/Raporlar/2003/01%20-%20Rapor%20-%20Oca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msk\tender\T04-OFFERS\T-2007\T07.07-%20MEGA%20OMSK\WORKS\Ahmet\BOQ_TZ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talpar.m\Desktop\INDIRECT_ZUBOVSKAYA_REV%201_16.07.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AAT (TASARON) (Yıldırım)"/>
      <sheetName val="Sheet1"/>
      <sheetName val="AB00(ESAS)"/>
      <sheetName val="AB00( TEKLIF)"/>
      <sheetName val="AB00 (SUM)"/>
      <sheetName val="AB00 (TASARON)"/>
      <sheetName val="AB00 (SON)"/>
      <sheetName val="B01"/>
      <sheetName val="B02"/>
      <sheetName val="B02.1"/>
      <sheetName val="B02.21"/>
      <sheetName val="B02.3"/>
      <sheetName val="B03"/>
      <sheetName val="B04"/>
      <sheetName val="B05"/>
      <sheetName val="B06"/>
      <sheetName val="B07"/>
      <sheetName val="B08"/>
      <sheetName val="B09"/>
      <sheetName val="B09.1"/>
      <sheetName val="B09.2"/>
      <sheetName val="B10"/>
      <sheetName val="B11"/>
      <sheetName val="B11 (2)"/>
      <sheetName val="B12"/>
      <sheetName val="B12.1"/>
      <sheetName val="B13"/>
      <sheetName val="B14"/>
      <sheetName val="INSAAT (COST)"/>
      <sheetName val="INSAAT (COST) (KAR)"/>
      <sheetName val="INSAAT (SON COST)"/>
      <sheetName val="INSAAT (TASARON)"/>
      <sheetName val="INSAAT (SALE)"/>
      <sheetName val="INSAAT (SALE) (TEKLİF)"/>
      <sheetName val="CASHFLOW"/>
      <sheetName val="Manhour(İns)"/>
      <sheetName val="Manhour (Çelik)"/>
      <sheetName val="Manhour (Elektrik)"/>
      <sheetName val="Makine"/>
      <sheetName val="SUMMARY"/>
      <sheetName val="MANPOWER"/>
      <sheetName val="TIME SCHEDULE"/>
      <sheetName val="FINANCE"/>
      <sheetName val="BOTASLNG4"/>
      <sheetName val="Sheet2"/>
      <sheetName val="Итоговая таблица"/>
      <sheetName val="Data"/>
      <sheetName val="Ozet"/>
      <sheetName val="Coeff"/>
      <sheetName val="ManHour"/>
      <sheetName val="Cash2"/>
      <sheetName val="Z"/>
      <sheetName val="Общий итог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9">
          <cell r="M9" t="str">
            <v>İŞ SÜRESİNCE</v>
          </cell>
        </row>
        <row r="10">
          <cell r="M10" t="str">
            <v>TOP.TUTAR</v>
          </cell>
        </row>
        <row r="11">
          <cell r="M11" t="str">
            <v>USD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Kapak"/>
      <sheetName val="Rapor Kapsamı"/>
      <sheetName val="PM Raporu"/>
      <sheetName val="Proje Bilgi"/>
      <sheetName val="D Hak.Rapor (TL)"/>
      <sheetName val="D Hak.Rapor (DM)"/>
      <sheetName val="KÂRLILIK"/>
      <sheetName val="NAKİT"/>
      <sheetName val=" N Finansal Eğri"/>
      <sheetName val="K Fiziksel Eğri"/>
      <sheetName val="B Alacak"/>
      <sheetName val="B Borc"/>
      <sheetName val="Ambar"/>
      <sheetName val="Perso Durum"/>
      <sheetName val="Perso Mali"/>
      <sheetName val="Proje Aylık Faaliyet Degerl."/>
      <sheetName val="Proje Prog Deg Özeti"/>
      <sheetName val="TL Faaliyet Deg"/>
      <sheetName val="DM Faaliyet Deg"/>
      <sheetName val="Degisiklik"/>
      <sheetName val="emniyet"/>
      <sheetName val="_N Finansal Eğri"/>
      <sheetName val=" N Finansal E?ri"/>
      <sheetName val="Rapor 08 - Agustos 2003"/>
      <sheetName val="DIRECT COST"/>
      <sheetName val=""/>
      <sheetName val="Ekipman"/>
      <sheetName val="Datalar"/>
      <sheetName val="BCs"/>
      <sheetName val="Dokum Yeri Isimlendirme"/>
      <sheetName val="Rapor_Kapsamı"/>
      <sheetName val="PM_Raporu"/>
      <sheetName val="Proje_Bilgi"/>
      <sheetName val="D_Hak_Rapor_(TL)"/>
      <sheetName val="D_Hak_Rapor_(DM)"/>
      <sheetName val="_N_Finansal_Eğri"/>
      <sheetName val="K_Fiziksel_Eğri"/>
      <sheetName val="B_Alacak"/>
      <sheetName val="B_Borc"/>
      <sheetName val="Perso_Durum"/>
      <sheetName val="Perso_Mali"/>
      <sheetName val="Proje_Aylık_Faaliyet_Degerl_"/>
      <sheetName val="Proje_Prog_Deg_Özeti"/>
      <sheetName val="TL_Faaliyet_Deg"/>
      <sheetName val="DM_Faaliyet_Deg"/>
      <sheetName val="_N_Finansal_Eğri1"/>
      <sheetName val="Rapor_08_-_Agustos_2003"/>
      <sheetName val="_N_Finansal_E?ri"/>
      <sheetName val="14 Proje Kodları"/>
      <sheetName val="Proje Kodları"/>
      <sheetName val="02 Beton Takip"/>
      <sheetName val="07"/>
      <sheetName val="09"/>
      <sheetName val="10"/>
      <sheetName val="11"/>
      <sheetName val="12"/>
      <sheetName val="13"/>
      <sheetName val="15"/>
      <sheetName val="16"/>
      <sheetName val="Ins-Data"/>
      <sheetName val="Ins-Metraj"/>
      <sheetName val="Mec-Data"/>
      <sheetName val="Mec-Metraj"/>
      <sheetName val="Elec-Data"/>
      <sheetName val="Elec-Metraj"/>
      <sheetName val="Aktivite Tipleri"/>
      <sheetName val="Proje Kodları ve İlerlemeler"/>
      <sheetName val="DATALINK"/>
      <sheetName val="ANA SAYFA"/>
      <sheetName val="Lists"/>
      <sheetName val="1.Summary"/>
      <sheetName val="Kullanilan Kodlar"/>
      <sheetName val="Database-Material"/>
      <sheetName val="LIST"/>
      <sheetName val="Data Validation"/>
      <sheetName val="TaseronMatriks"/>
      <sheetName val="DIRECT_COST"/>
      <sheetName val="Validation"/>
      <sheetName val="Rapor_Kapsamı1"/>
      <sheetName val="PM_Raporu1"/>
      <sheetName val="Proje_Bilgi1"/>
      <sheetName val="D_Hak_Rapor_(TL)1"/>
      <sheetName val="D_Hak_Rapor_(DM)1"/>
      <sheetName val="_N_Finansal_Eğri2"/>
      <sheetName val="K_Fiziksel_Eğri1"/>
      <sheetName val="B_Alacak1"/>
      <sheetName val="B_Borc1"/>
      <sheetName val="Perso_Durum1"/>
      <sheetName val="Perso_Mali1"/>
      <sheetName val="Proje_Aylık_Faaliyet_Degerl_1"/>
      <sheetName val="Proje_Prog_Deg_Özeti1"/>
      <sheetName val="TL_Faaliyet_Deg1"/>
      <sheetName val="DM_Faaliyet_Deg1"/>
      <sheetName val="_N_Finansal_Eğri3"/>
      <sheetName val="_N_Finansal_E?ri1"/>
      <sheetName val="Rapor_08_-_Agustos_20031"/>
      <sheetName val="Dokum_Yeri_Isimlendirme"/>
      <sheetName val="14_Proje_Kodları"/>
      <sheetName val="Proje_Kodları"/>
      <sheetName val="02_Beton_Takip"/>
      <sheetName val="Aktivite_Tipleri"/>
      <sheetName val="Proje_Kodları_ve_İlerlemeler"/>
      <sheetName val="ANA_SAYFA"/>
      <sheetName val="1_Summary"/>
      <sheetName val="Kullanilan_Kodlar"/>
      <sheetName val="Data_Validation"/>
      <sheetName val="ARGUS"/>
      <sheetName val="Finansal tamamlanma Eğrisi"/>
      <sheetName val="Sheet2"/>
      <sheetName val="Katalog"/>
      <sheetName val="Veri DB"/>
      <sheetName val="Activities"/>
      <sheetName val="Org chart Data"/>
      <sheetName val="Listeler"/>
      <sheetName val="DB"/>
      <sheetName val="Letter Codes"/>
      <sheetName val="legend"/>
      <sheetName val="Rapor_Kapsamı2"/>
      <sheetName val="PM_Raporu2"/>
      <sheetName val="Proje_Bilgi2"/>
      <sheetName val="D_Hak_Rapor_(TL)2"/>
      <sheetName val="D_Hak_Rapor_(DM)2"/>
      <sheetName val="_N_Finansal_Eğri4"/>
      <sheetName val="K_Fiziksel_Eğri2"/>
      <sheetName val="B_Alacak2"/>
      <sheetName val="B_Borc2"/>
      <sheetName val="Perso_Durum2"/>
      <sheetName val="Perso_Mali2"/>
      <sheetName val="Proje_Aylık_Faaliyet_Degerl_2"/>
      <sheetName val="Proje_Prog_Deg_Özeti2"/>
      <sheetName val="TL_Faaliyet_Deg2"/>
      <sheetName val="DM_Faaliyet_Deg2"/>
      <sheetName val="_N_Finansal_Eğri5"/>
      <sheetName val="_N_Finansal_E?ri2"/>
      <sheetName val="Rapor_08_-_Agustos_20032"/>
      <sheetName val="DIRECT_COST1"/>
      <sheetName val="Dokum_Yeri_Isimlendirme1"/>
      <sheetName val="14_Proje_Kodları1"/>
      <sheetName val="Proje_Kodları1"/>
      <sheetName val="02_Beton_Takip1"/>
      <sheetName val="Aktivite_Tipleri1"/>
      <sheetName val="Proje_Kodları_ve_İlerlemeler1"/>
      <sheetName val="ANA_SAYFA1"/>
      <sheetName val="1_Summary1"/>
      <sheetName val="Kullanilan_Kodlar1"/>
      <sheetName val="Data_Validation1"/>
      <sheetName val="Finansal_tamamlanma_Eğrisi"/>
      <sheetName val="FitOutConfCentre"/>
      <sheetName val="TABLO-3"/>
      <sheetName val="Sayfa2"/>
      <sheetName val="DS-MİKTAR"/>
      <sheetName val="SUNUM ÖZET"/>
      <sheetName val="Control"/>
      <sheetName val="Info"/>
      <sheetName val="T"/>
      <sheetName val="Прочее"/>
      <sheetName val="Working data"/>
      <sheetName val="2016"/>
      <sheetName val="диагр освоения"/>
      <sheetName val="Kırılım"/>
      <sheetName val="YG Kırılım"/>
      <sheetName val="ekipman listesi"/>
      <sheetName val="Ozet"/>
      <sheetName val="LVL3"/>
      <sheetName val=" N Finansal E_ri"/>
      <sheetName val="_N_Finansal_E_ri"/>
      <sheetName val="1-G1"/>
      <sheetName val="LC Takip"/>
      <sheetName val="CC"/>
      <sheetName val="1C Katalog"/>
      <sheetName val="Rates"/>
      <sheetName val=" N Finansal _x000a_Eğri"/>
      <sheetName val="Rapor_Kapsamı3"/>
      <sheetName val="PM_Raporu3"/>
      <sheetName val="Proje_Bilgi3"/>
      <sheetName val="D_Hak_Rapor_(TL)3"/>
      <sheetName val="D_Hak_Rapor_(DM)3"/>
      <sheetName val="_N_Finansal_Eğri6"/>
      <sheetName val="K_Fiziksel_Eğri3"/>
      <sheetName val="B_Alacak3"/>
      <sheetName val="B_Borc3"/>
      <sheetName val="Perso_Durum3"/>
      <sheetName val="Perso_Mali3"/>
      <sheetName val="Proje_Aylık_Faaliyet_Degerl_3"/>
      <sheetName val="Proje_Prog_Deg_Özeti3"/>
      <sheetName val="TL_Faaliyet_Deg3"/>
      <sheetName val="DM_Faaliyet_Deg3"/>
      <sheetName val="_N_Finansal_Eğri7"/>
      <sheetName val="_N_Finansal_E?ri3"/>
      <sheetName val="Rapor_08_-_Agustos_20033"/>
      <sheetName val="DIRECT_COST2"/>
      <sheetName val="Dokum_Yeri_Isimlendirme2"/>
      <sheetName val="ANA_SAYFA2"/>
      <sheetName val="14_Proje_Kodları2"/>
      <sheetName val="Proje_Kodları2"/>
      <sheetName val="02_Beton_Takip2"/>
      <sheetName val="Aktivite_Tipleri2"/>
      <sheetName val="Proje_Kodları_ve_İlerlemeler2"/>
      <sheetName val="1_Summary2"/>
      <sheetName val="Kullanilan_Kodlar2"/>
      <sheetName val="Data_Validation2"/>
      <sheetName val="Finansal_tamamlanma_Eğrisi1"/>
      <sheetName val="Veri_DB"/>
      <sheetName val="SUNUM_ÖZET"/>
      <sheetName val="Org_chart_Data"/>
      <sheetName val="_N_Finansal_E_ri1"/>
      <sheetName val="Letter_Codes"/>
      <sheetName val="Working_data"/>
      <sheetName val="Kabuller"/>
      <sheetName val=" N Finansal _x000d_Eğri"/>
      <sheetName val="Лист1"/>
      <sheetName val="Rapor_Kapsamı4"/>
      <sheetName val="PM_Raporu4"/>
      <sheetName val="Proje_Bilgi4"/>
      <sheetName val="D_Hak_Rapor_(TL)4"/>
      <sheetName val="D_Hak_Rapor_(DM)4"/>
      <sheetName val="_N_Finansal_Eğri8"/>
      <sheetName val="K_Fiziksel_Eğri4"/>
      <sheetName val="B_Alacak4"/>
      <sheetName val="B_Borc4"/>
      <sheetName val="Perso_Durum4"/>
      <sheetName val="Perso_Mali4"/>
      <sheetName val="Proje_Aylık_Faaliyet_Degerl_4"/>
      <sheetName val="Proje_Prog_Deg_Özeti4"/>
      <sheetName val="TL_Faaliyet_Deg4"/>
      <sheetName val="DM_Faaliyet_Deg4"/>
      <sheetName val="_N_Finansal_Eğri9"/>
      <sheetName val="Rapor_08_-_Agustos_20034"/>
      <sheetName val="_N_Finansal_E?ri4"/>
      <sheetName val="DIRECT_COST3"/>
      <sheetName val="Dokum_Yeri_Isimlendirme3"/>
      <sheetName val="ANA_SAYFA3"/>
      <sheetName val="14_Proje_Kodları3"/>
      <sheetName val="Proje_Kodları3"/>
      <sheetName val="02_Beton_Takip3"/>
      <sheetName val="Aktivite_Tipleri3"/>
      <sheetName val="Proje_Kodları_ve_İlerlemeler3"/>
      <sheetName val="1_Summary3"/>
      <sheetName val="Kullanilan_Kodlar3"/>
      <sheetName val="Data_Validation3"/>
      <sheetName val="SUNUM_ÖZET1"/>
      <sheetName val="Finansal_tamamlanma_Eğrisi2"/>
      <sheetName val="Veri_DB1"/>
      <sheetName val="Org_chart_Data1"/>
      <sheetName val="Working_data1"/>
      <sheetName val="_N_Finansal_E_ri2"/>
      <sheetName val="Letter_Codes1"/>
      <sheetName val="диагр_освоения"/>
      <sheetName val="ekipman_listesi"/>
      <sheetName val="LC_Takip"/>
      <sheetName val="YG_Kırılım"/>
      <sheetName val="Query Table"/>
      <sheetName val="Validation Lists"/>
      <sheetName val="VL-Day"/>
      <sheetName val="VL-Nigh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 refreshError="1"/>
      <sheetData sheetId="254" refreshError="1"/>
      <sheetData sheetId="2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Cash1"/>
      <sheetName val="Cash2"/>
      <sheetName val="Cash_Sum"/>
      <sheetName val="Scope"/>
      <sheetName val="C1ㅇ"/>
      <sheetName val="Base BM-rebar"/>
      <sheetName val="Raw Data"/>
      <sheetName val="List"/>
      <sheetName val="BOQ"/>
      <sheetName val="Fit Out B2a"/>
      <sheetName val="katsayı"/>
      <sheetName val="Testing"/>
      <sheetName val="Qo-1585"/>
      <sheetName val="ANALIZ"/>
      <sheetName val="③赤紙(日文)"/>
      <sheetName val="KADIKES2"/>
      <sheetName val="Co_Ef"/>
      <sheetName val="Co Eff"/>
      <sheetName val="C3"/>
      <sheetName val="TESİSAT"/>
      <sheetName val="FOL - Bar"/>
      <sheetName val="Option"/>
      <sheetName val="기계내역서"/>
      <sheetName val="Calendar"/>
      <sheetName val="Payments and Cash Calls"/>
      <sheetName val="FitOutConfCentre"/>
      <sheetName val="Base_BM-rebar"/>
      <sheetName val="Raw_Data"/>
      <sheetName val="Day work"/>
      <sheetName val="Trade"/>
      <sheetName val="COST"/>
      <sheetName val="공사내역"/>
      <sheetName val="Sheet1"/>
      <sheetName val="SubmitCal"/>
      <sheetName val="1"/>
      <sheetName val="Schedules"/>
      <sheetName val="AOP Summary-2"/>
      <sheetName val="mvac_Offer"/>
      <sheetName val="mvac_BOQ"/>
      <sheetName val="Summary"/>
      <sheetName val="Factors"/>
      <sheetName val="Chiet tinh dz22"/>
      <sheetName val="입찰내역 발주처 양식"/>
      <sheetName val="NPV"/>
      <sheetName val="#REF"/>
      <sheetName val="KABLO"/>
      <sheetName val="1.11.b"/>
      <sheetName val="Register"/>
      <sheetName val="SPT vs PHI"/>
      <sheetName val="Co_Eff"/>
      <sheetName val="Fit_Out_B2a"/>
      <sheetName val="Base_BM-rebar1"/>
      <sheetName val="Raw_Data1"/>
      <sheetName val="FOL_-_Bar"/>
      <sheetName val="Payments_and_Cash_Calls"/>
      <sheetName val="Day_work"/>
      <sheetName val="AOP_Summary-2"/>
      <sheetName val="Chiet_tinh_dz22"/>
      <sheetName val="입찰내역_발주처_양식"/>
      <sheetName val="Fit_Out_B2a1"/>
      <sheetName val="Co_Eff1"/>
      <sheetName val="SPT_vs_PHI"/>
      <sheetName val="NOTES"/>
      <sheetName val="Basic Material Costs"/>
      <sheetName val="Control"/>
      <sheetName val="Direct"/>
      <sheetName val="SEX"/>
      <sheetName val=" N Finansal Eğri"/>
      <sheetName val="rayı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Kapak"/>
      <sheetName val="Rapor Kapsamı"/>
      <sheetName val="PM_Raporu"/>
      <sheetName val="Proje Hakkında Bilgiler"/>
      <sheetName val="Proje Aylık Faaliyet Degerl."/>
      <sheetName val="Proje Prog Deg Özeti"/>
      <sheetName val="FaaliyetDeg"/>
      <sheetName val="Finansal tamamlanma Eğrisi"/>
      <sheetName val="Fiziksel tamamlanma Eğrisi"/>
      <sheetName val="Butce Degerlendirme Ozeti"/>
      <sheetName val="Dahili İstihkak Raporu"/>
      <sheetName val="Ambar"/>
      <sheetName val="Nakit Akım Tablosu "/>
      <sheetName val="Bekleyen Alacaklar Tablosu"/>
      <sheetName val="Bekleyen Borclar"/>
      <sheetName val="Personel Durum Ozeti"/>
      <sheetName val="Personel Maliyet Özeti USD"/>
      <sheetName val="Degisiklik"/>
      <sheetName val="emniyet"/>
      <sheetName val="Finansal tamamlanma E?risi"/>
      <sheetName val="Sayfa1"/>
      <sheetName val="Kur"/>
      <sheetName val="303 Bord. de base des prix VRD"/>
      <sheetName val=" N Finansal Eğri"/>
      <sheetName val="DIV 2"/>
      <sheetName val="Tender Summary"/>
      <sheetName val="SCHEDULE"/>
      <sheetName val="HUD YOLU DUVAR 8 MT"/>
      <sheetName val="Rapor_Kapsamı"/>
      <sheetName val="Proje_Hakkında_Bilgiler"/>
      <sheetName val="Proje_Aylık_Faaliyet_Degerl_"/>
      <sheetName val="Proje_Prog_Deg_Özeti"/>
      <sheetName val="Finansal_tamamlanma_Eğrisi"/>
      <sheetName val="Fiziksel_tamamlanma_Eğrisi"/>
      <sheetName val="Butce_Degerlendirme_Ozeti"/>
      <sheetName val="Dahili_İstihkak_Raporu"/>
      <sheetName val="Nakit_Akım_Tablosu_"/>
      <sheetName val="Bekleyen_Alacaklar_Tablosu"/>
      <sheetName val="Bekleyen_Borclar"/>
      <sheetName val="Personel_Durum_Ozeti"/>
      <sheetName val="Personel_Maliyet_Özeti_USD"/>
      <sheetName val="Finansal_tamamlanma_E?risi"/>
      <sheetName val="Proje Kodları"/>
      <sheetName val="02 Beton Takip"/>
      <sheetName val="303_Bord__de_base_des_prix_VRD"/>
      <sheetName val="_N_Finansal_Eğri"/>
      <sheetName val="DIV_2"/>
      <sheetName val="Tender_Summary"/>
      <sheetName val="1998-06 (Ruslar-Endirekt)"/>
      <sheetName val="Rapor_Kapsamı1"/>
      <sheetName val="Proje_Hakkında_Bilgiler1"/>
      <sheetName val="Proje_Aylık_Faaliyet_Degerl_1"/>
      <sheetName val="Proje_Prog_Deg_Özeti1"/>
      <sheetName val="Finansal_tamamlanma_Eğrisi1"/>
      <sheetName val="Fiziksel_tamamlanma_Eğrisi1"/>
      <sheetName val="Butce_Degerlendirme_Ozeti1"/>
      <sheetName val="Dahili_İstihkak_Raporu1"/>
      <sheetName val="Nakit_Akım_Tablosu_1"/>
      <sheetName val="Bekleyen_Alacaklar_Tablosu1"/>
      <sheetName val="Bekleyen_Borclar1"/>
      <sheetName val="Personel_Durum_Ozeti1"/>
      <sheetName val="Personel_Maliyet_Özeti_USD1"/>
      <sheetName val="Finansal_tamamlanma_E?risi1"/>
      <sheetName val="HUD_YOLU_DUVAR_8_MT"/>
      <sheetName val="Proje_Kodları"/>
      <sheetName val="02_Beton_Takip"/>
      <sheetName val="KADIKES2"/>
      <sheetName val="Can"/>
      <sheetName val=""/>
      <sheetName val="analiz"/>
      <sheetName val="s"/>
      <sheetName val="Factor"/>
      <sheetName val="POZLAR"/>
      <sheetName val="01 - Rapor - Ocak"/>
      <sheetName val="01 - Rapor - Ocak.xls"/>
      <sheetName val="Rapor_Kapsamı2"/>
      <sheetName val="Proje_Hakkında_Bilgiler2"/>
      <sheetName val="Proje_Aylık_Faaliyet_Degerl_2"/>
      <sheetName val="Proje_Prog_Deg_Özeti2"/>
      <sheetName val="Finansal_tamamlanma_Eğrisi2"/>
      <sheetName val="Fiziksel_tamamlanma_Eğrisi2"/>
      <sheetName val="Butce_Degerlendirme_Ozeti2"/>
      <sheetName val="Dahili_İstihkak_Raporu2"/>
      <sheetName val="Nakit_Akım_Tablosu_2"/>
      <sheetName val="Bekleyen_Alacaklar_Tablosu2"/>
      <sheetName val="Bekleyen_Borclar2"/>
      <sheetName val="Personel_Durum_Ozeti2"/>
      <sheetName val="Personel_Maliyet_Özeti_USD2"/>
      <sheetName val="Finansal_tamamlanma_E?risi2"/>
      <sheetName val="303_Bord__de_base_des_prix_VRD1"/>
      <sheetName val="_N_Finansal_Eğri1"/>
      <sheetName val="DIV_21"/>
      <sheetName val="Tender_Summary1"/>
      <sheetName val="HUD_YOLU_DUVAR_8_MT1"/>
      <sheetName val="Proje_Kodları1"/>
      <sheetName val="02_Beton_Takip1"/>
      <sheetName val="1998-06_(Ruslar-Endirekt)"/>
      <sheetName val="İCMAL"/>
      <sheetName val="Indirect"/>
      <sheetName val="MALZ.LIST."/>
      <sheetName val="TABLO-3"/>
      <sheetName val="CCP,LEYES, Y DEC."/>
      <sheetName val="Financial"/>
      <sheetName val="Draw"/>
      <sheetName val="Hard and Soft Cost CF"/>
      <sheetName val="A"/>
      <sheetName val="cover"/>
      <sheetName val="BEYAN ARKAYÜZ"/>
      <sheetName val="TESİSAT"/>
      <sheetName val="MALZ_LIST_"/>
      <sheetName val="Finansal tamamlanma E_risi"/>
      <sheetName val="Finansal_tamamlanma_E_risi"/>
      <sheetName val="Yonetici Raporu"/>
      <sheetName val="Finansal_tamamlanma_E?risi3"/>
      <sheetName val="Rapor_Kapsamı3"/>
      <sheetName val="Proje_Hakkında_Bilgiler3"/>
      <sheetName val="Proje_Aylık_Faaliyet_Degerl_3"/>
      <sheetName val="Proje_Prog_Deg_Özeti3"/>
      <sheetName val="Finansal_tamamlanma_Eğrisi3"/>
      <sheetName val="Fiziksel_tamamlanma_Eğrisi3"/>
      <sheetName val="Butce_Degerlendirme_Ozeti3"/>
      <sheetName val="Dahili_İstihkak_Raporu3"/>
      <sheetName val="Nakit_Akım_Tablosu_3"/>
      <sheetName val="Bekleyen_Alacaklar_Tablosu3"/>
      <sheetName val="Bekleyen_Borclar3"/>
      <sheetName val="Personel_Durum_Ozeti3"/>
      <sheetName val="Personel_Maliyet_Özeti_USD3"/>
      <sheetName val="303_Bord__de_base_des_prix_VRD2"/>
      <sheetName val="_N_Finansal_Eğri2"/>
      <sheetName val="DIV_22"/>
      <sheetName val="Tender_Summary2"/>
      <sheetName val="HUD_YOLU_DUVAR_8_MT2"/>
      <sheetName val="Proje_Kodları2"/>
      <sheetName val="02_Beton_Takip2"/>
      <sheetName val="1998-06_(Ruslar-Endirekt)1"/>
      <sheetName val="01_-_Rapor_-_Ocak_xls"/>
      <sheetName val="01_-_Rapor_-_Ocak"/>
      <sheetName val="CCP,LEYES,_Y_DEC_"/>
      <sheetName val="İskontolar"/>
      <sheetName val="INDIRECT COST"/>
      <sheetName val="MALZ_LIST_1"/>
      <sheetName val="BEYAN_ARKAYÜZ"/>
      <sheetName val="Finansal_tamamlanma_E_risi1"/>
      <sheetName val="Hard_and_Soft_Cost_CF"/>
      <sheetName val="Rapor_Kapsamı4"/>
      <sheetName val="Proje_Hakkında_Bilgiler4"/>
      <sheetName val="Proje_Aylık_Faaliyet_Degerl_4"/>
      <sheetName val="Proje_Prog_Deg_Özeti4"/>
      <sheetName val="Finansal_tamamlanma_Eğrisi4"/>
      <sheetName val="Fiziksel_tamamlanma_Eğrisi4"/>
      <sheetName val="Butce_Degerlendirme_Ozeti4"/>
      <sheetName val="Dahili_İstihkak_Raporu4"/>
      <sheetName val="Nakit_Akım_Tablosu_4"/>
      <sheetName val="Bekleyen_Alacaklar_Tablosu4"/>
      <sheetName val="Bekleyen_Borclar4"/>
      <sheetName val="Personel_Durum_Ozeti4"/>
      <sheetName val="Personel_Maliyet_Özeti_USD4"/>
      <sheetName val="Finansal_tamamlanma_E?risi4"/>
      <sheetName val="303_Bord__de_base_des_prix_VRD3"/>
      <sheetName val="_N_Finansal_Eğri3"/>
      <sheetName val="DIV_23"/>
      <sheetName val="Tender_Summary3"/>
      <sheetName val="HUD_YOLU_DUVAR_8_MT3"/>
      <sheetName val="Proje_Kodları3"/>
      <sheetName val="02_Beton_Takip3"/>
      <sheetName val="1998-06_(Ruslar-Endirekt)2"/>
      <sheetName val="MALZ_LIST_2"/>
      <sheetName val="BEYAN_ARKAYÜZ1"/>
      <sheetName val="01_-_Rapor_-_Ocak_xls1"/>
      <sheetName val="01_-_Rapor_-_Ocak1"/>
      <sheetName val="Hard_and_Soft_Cost_CF1"/>
      <sheetName val="Finansal_tamamlanma_E_risi2"/>
      <sheetName val="CCP,LEYES,_Y_DEC_1"/>
      <sheetName val="Yonetici_Raporu"/>
      <sheetName val="Raw Data"/>
      <sheetName val="FT01-02(ANLZ)"/>
      <sheetName val="③赤紙(日文)"/>
      <sheetName val="Cash2"/>
      <sheetName val="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 COST (2)"/>
      <sheetName val="Finishing-General"/>
      <sheetName val="Summary"/>
      <sheetName val="ROOM BOOK"/>
      <sheetName val="COST-TZ"/>
      <sheetName val="Galleria"/>
      <sheetName val="Mall Coridors-WintGard"/>
      <sheetName val="walls"/>
      <sheetName val="car park"/>
      <sheetName val="SP INDIREK"/>
      <sheetName val="FFE"/>
      <sheetName val="int. Windows"/>
      <sheetName val="exterior steel U-Kolle"/>
      <sheetName val="interior steel U-Kolle"/>
      <sheetName val="mega- wooden"/>
      <sheetName val="sectional doors"/>
      <sheetName val="Feuil1"/>
      <sheetName val="Özet"/>
      <sheetName val="COST_TZ"/>
      <sheetName val="Finansal tamamlanma Eğrisi"/>
      <sheetName val="Data"/>
      <sheetName val="Katsayılar"/>
      <sheetName val="Cinema Calc RC Mezzanine"/>
      <sheetName val="DIRECT_COST_(2)"/>
      <sheetName val="ROOM_BOOK"/>
      <sheetName val="Mall_Coridors-WintGard"/>
      <sheetName val="car_park"/>
      <sheetName val="SP_INDIREK"/>
      <sheetName val="int__Windows"/>
      <sheetName val="exterior_steel_U-Kolle"/>
      <sheetName val="interior_steel_U-Kolle"/>
      <sheetName val="mega-_wooden"/>
      <sheetName val="sectional_doors"/>
      <sheetName val="Finansal_tamamlanma_Eğrisi"/>
      <sheetName val="3.5K_1-2-3"/>
      <sheetName val="NAME"/>
      <sheetName val="Data Entry"/>
      <sheetName val="Бюждет МОСФИЛЬМ стадияП (3)"/>
      <sheetName val="DIRECT_COST_(2)1"/>
      <sheetName val="ROOM_BOOK1"/>
      <sheetName val="Mall_Coridors-WintGard1"/>
      <sheetName val="car_park1"/>
      <sheetName val="SP_INDIREK1"/>
      <sheetName val="int__Windows1"/>
      <sheetName val="exterior_steel_U-Kolle1"/>
      <sheetName val="interior_steel_U-Kolle1"/>
      <sheetName val="mega-_wooden1"/>
      <sheetName val="sectional_doors1"/>
      <sheetName val="Finansal_tamamlanma_Eğrisi1"/>
      <sheetName val="Cinema_Calc_RC_Mezzanine"/>
      <sheetName val="3_5K_1-2-3"/>
      <sheetName val="payment list"/>
      <sheetName val="Data_Entry"/>
      <sheetName val="INDIRECT COST"/>
      <sheetName val="Income Statement"/>
      <sheetName val="ARGUS"/>
      <sheetName val="Yonetici Raporu"/>
      <sheetName val="Report3"/>
      <sheetName val="DIRECT_COST_(2)2"/>
      <sheetName val="ROOM_BOOK2"/>
      <sheetName val="Mall_Coridors-WintGard2"/>
      <sheetName val="car_park2"/>
      <sheetName val="SP_INDIREK2"/>
      <sheetName val="int__Windows2"/>
      <sheetName val="exterior_steel_U-Kolle2"/>
      <sheetName val="interior_steel_U-Kolle2"/>
      <sheetName val="mega-_wooden2"/>
      <sheetName val="sectional_doors2"/>
      <sheetName val="Finansal_tamamlanma_Eğrisi2"/>
      <sheetName val="Cinema_Calc_RC_Mezzanine1"/>
      <sheetName val="3_5K_1-2-31"/>
      <sheetName val="Data_Entry1"/>
      <sheetName val="Бюждет_МОСФИЛЬМ_стадияП_(3)"/>
      <sheetName val="YONETIM MASASI"/>
      <sheetName val="payment_list"/>
      <sheetName val="CABLIST"/>
      <sheetName val="NDOCBT"/>
      <sheetName val="POZLAR"/>
      <sheetName val="w't table"/>
    </sheetNames>
    <sheetDataSet>
      <sheetData sheetId="0">
        <row r="1">
          <cell r="B1" t="str">
            <v>Description</v>
          </cell>
        </row>
      </sheetData>
      <sheetData sheetId="1">
        <row r="1">
          <cell r="B1" t="str">
            <v>Description</v>
          </cell>
        </row>
      </sheetData>
      <sheetData sheetId="2">
        <row r="1">
          <cell r="B1" t="str">
            <v>Description</v>
          </cell>
        </row>
      </sheetData>
      <sheetData sheetId="3">
        <row r="1">
          <cell r="B1" t="str">
            <v>Description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B1" t="str">
            <v>Description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1">
          <cell r="B1" t="str">
            <v>Description</v>
          </cell>
        </row>
      </sheetData>
      <sheetData sheetId="59"/>
      <sheetData sheetId="60"/>
      <sheetData sheetId="61"/>
      <sheetData sheetId="62"/>
      <sheetData sheetId="63"/>
      <sheetData sheetId="64">
        <row r="1">
          <cell r="B1" t="str">
            <v>Description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 TANIM"/>
      <sheetName val="ISPROGRAMI"/>
      <sheetName val="Teklif  KAPAK"/>
      <sheetName val="RISKLER"/>
      <sheetName val="ENDIREK PERSONEL"/>
      <sheetName val="Doğrudan giderler"/>
      <sheetName val="Dolaylı Giderler"/>
      <sheetName val="VERGILER"/>
      <sheetName val="PERSONEL PARAMETRELER"/>
      <sheetName val="Analiz"/>
      <sheetName val="KULE VINC"/>
      <sheetName val="Sheet1"/>
      <sheetName val="COST-TZ"/>
    </sheetNames>
    <sheetDataSet>
      <sheetData sheetId="0"/>
      <sheetData sheetId="1"/>
      <sheetData sheetId="2">
        <row r="68">
          <cell r="E68">
            <v>2682546171.3464751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17"/>
  <sheetViews>
    <sheetView tabSelected="1" zoomScaleNormal="100" zoomScaleSheetLayoutView="80" workbookViewId="0">
      <pane ySplit="1305" activePane="bottomLeft"/>
      <selection activeCell="F1" sqref="F1:F1048576"/>
      <selection pane="bottomLeft" activeCell="D10" sqref="D10"/>
    </sheetView>
  </sheetViews>
  <sheetFormatPr defaultColWidth="9.140625" defaultRowHeight="12.75" outlineLevelRow="1" x14ac:dyDescent="0.2"/>
  <cols>
    <col min="1" max="1" width="9.140625" style="2"/>
    <col min="2" max="2" width="6.5703125" style="2" customWidth="1"/>
    <col min="3" max="3" width="9.42578125" style="1" customWidth="1"/>
    <col min="4" max="4" width="60.85546875" style="2" customWidth="1"/>
    <col min="5" max="5" width="7.7109375" style="2" customWidth="1"/>
    <col min="6" max="6" width="11.5703125" style="3" customWidth="1"/>
    <col min="7" max="8" width="11.140625" style="2" customWidth="1"/>
    <col min="9" max="9" width="14.28515625" style="2" customWidth="1"/>
    <col min="10" max="10" width="13" style="2" customWidth="1"/>
    <col min="11" max="11" width="14.28515625" style="2" customWidth="1"/>
    <col min="12" max="12" width="16.42578125" style="2" customWidth="1"/>
    <col min="13" max="13" width="19.7109375" style="2" customWidth="1"/>
    <col min="14" max="14" width="19" style="2" customWidth="1"/>
    <col min="15" max="18" width="9.140625" style="2"/>
    <col min="19" max="19" width="20.28515625" style="2" customWidth="1"/>
    <col min="20" max="16384" width="9.140625" style="2"/>
  </cols>
  <sheetData>
    <row r="1" spans="2:19" ht="15.75" x14ac:dyDescent="0.2">
      <c r="B1" s="1"/>
      <c r="C1" s="2"/>
      <c r="E1" s="3"/>
      <c r="F1" s="2"/>
      <c r="L1" s="4"/>
    </row>
    <row r="2" spans="2:19" ht="15.75" x14ac:dyDescent="0.2">
      <c r="B2" s="1"/>
      <c r="C2" s="2"/>
      <c r="E2" s="3"/>
      <c r="F2" s="2"/>
      <c r="L2" s="4"/>
    </row>
    <row r="3" spans="2:19" ht="45" customHeight="1" x14ac:dyDescent="0.2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2:19" ht="39.75" customHeight="1" x14ac:dyDescent="0.2">
      <c r="B4" s="72" t="s">
        <v>169</v>
      </c>
      <c r="C4" s="73"/>
      <c r="D4" s="73"/>
      <c r="E4" s="73"/>
      <c r="F4" s="73"/>
      <c r="G4" s="73"/>
      <c r="H4" s="73"/>
      <c r="I4" s="73"/>
      <c r="J4" s="73"/>
      <c r="K4" s="73"/>
      <c r="L4" s="73"/>
    </row>
    <row r="6" spans="2:19" ht="24.75" customHeight="1" x14ac:dyDescent="0.2">
      <c r="B6" s="74" t="s">
        <v>0</v>
      </c>
      <c r="C6" s="74" t="s">
        <v>1</v>
      </c>
      <c r="D6" s="76" t="s">
        <v>2</v>
      </c>
      <c r="E6" s="76" t="s">
        <v>3</v>
      </c>
      <c r="F6" s="78" t="s">
        <v>4</v>
      </c>
      <c r="G6" s="80" t="s">
        <v>5</v>
      </c>
      <c r="H6" s="81"/>
      <c r="I6" s="81"/>
      <c r="J6" s="80" t="s">
        <v>168</v>
      </c>
      <c r="K6" s="81"/>
      <c r="L6" s="82" t="s">
        <v>6</v>
      </c>
    </row>
    <row r="7" spans="2:19" ht="31.9" customHeight="1" x14ac:dyDescent="0.2">
      <c r="B7" s="75"/>
      <c r="C7" s="75"/>
      <c r="D7" s="77"/>
      <c r="E7" s="77"/>
      <c r="F7" s="79"/>
      <c r="G7" s="5" t="s">
        <v>7</v>
      </c>
      <c r="H7" s="5" t="s">
        <v>8</v>
      </c>
      <c r="I7" s="5" t="s">
        <v>9</v>
      </c>
      <c r="J7" s="5" t="s">
        <v>7</v>
      </c>
      <c r="K7" s="5" t="s">
        <v>8</v>
      </c>
      <c r="L7" s="82"/>
    </row>
    <row r="8" spans="2:19" s="25" customFormat="1" collapsed="1" x14ac:dyDescent="0.2">
      <c r="B8" s="6">
        <v>174</v>
      </c>
      <c r="C8" s="34" t="s">
        <v>13</v>
      </c>
      <c r="D8" s="34" t="s">
        <v>14</v>
      </c>
      <c r="E8" s="26"/>
      <c r="F8" s="27"/>
      <c r="G8" s="7"/>
      <c r="H8" s="8"/>
      <c r="I8" s="7"/>
      <c r="J8" s="8">
        <f>SUM(I9:I16)</f>
        <v>0</v>
      </c>
      <c r="K8" s="8">
        <f>SUM(J9:J16)</f>
        <v>0</v>
      </c>
      <c r="L8" s="8">
        <f>SUM(K9:K16)</f>
        <v>0</v>
      </c>
      <c r="M8" s="8"/>
      <c r="S8" s="9"/>
    </row>
    <row r="9" spans="2:19" x14ac:dyDescent="0.2">
      <c r="B9" s="6">
        <v>175</v>
      </c>
      <c r="C9" s="35" t="s">
        <v>15</v>
      </c>
      <c r="D9" s="36" t="s">
        <v>16</v>
      </c>
      <c r="E9" s="37"/>
      <c r="F9" s="38"/>
      <c r="G9" s="38"/>
      <c r="H9" s="38"/>
      <c r="I9" s="38"/>
      <c r="J9" s="38"/>
      <c r="K9" s="38"/>
      <c r="L9" s="38"/>
      <c r="M9" s="21"/>
      <c r="S9" s="9">
        <f t="shared" ref="S9:S16" si="0">L9</f>
        <v>0</v>
      </c>
    </row>
    <row r="10" spans="2:19" ht="38.25" outlineLevel="1" x14ac:dyDescent="0.2">
      <c r="B10" s="6">
        <v>176</v>
      </c>
      <c r="C10" s="69" t="s">
        <v>17</v>
      </c>
      <c r="D10" s="70" t="s">
        <v>18</v>
      </c>
      <c r="E10" s="39" t="s">
        <v>10</v>
      </c>
      <c r="F10" s="40">
        <v>64</v>
      </c>
      <c r="G10" s="65"/>
      <c r="H10" s="65"/>
      <c r="I10" s="66">
        <f>G10+H10</f>
        <v>0</v>
      </c>
      <c r="J10" s="66">
        <f t="shared" ref="J10:K12" si="1">G10*$F10</f>
        <v>0</v>
      </c>
      <c r="K10" s="66">
        <f t="shared" si="1"/>
        <v>0</v>
      </c>
      <c r="L10" s="66">
        <f t="shared" ref="L10:L12" si="2">K10+J10</f>
        <v>0</v>
      </c>
      <c r="M10" s="21"/>
      <c r="S10" s="9">
        <f t="shared" si="0"/>
        <v>0</v>
      </c>
    </row>
    <row r="11" spans="2:19" ht="38.25" outlineLevel="1" x14ac:dyDescent="0.2">
      <c r="B11" s="6">
        <v>177</v>
      </c>
      <c r="C11" s="69" t="s">
        <v>19</v>
      </c>
      <c r="D11" s="70" t="s">
        <v>20</v>
      </c>
      <c r="E11" s="39" t="s">
        <v>11</v>
      </c>
      <c r="F11" s="40">
        <v>6450</v>
      </c>
      <c r="G11" s="65"/>
      <c r="H11" s="65"/>
      <c r="I11" s="66">
        <f>G11+H11</f>
        <v>0</v>
      </c>
      <c r="J11" s="66">
        <f t="shared" si="1"/>
        <v>0</v>
      </c>
      <c r="K11" s="66">
        <f t="shared" si="1"/>
        <v>0</v>
      </c>
      <c r="L11" s="66">
        <f t="shared" si="2"/>
        <v>0</v>
      </c>
      <c r="M11" s="21"/>
      <c r="S11" s="9">
        <f t="shared" si="0"/>
        <v>0</v>
      </c>
    </row>
    <row r="12" spans="2:19" outlineLevel="1" x14ac:dyDescent="0.2">
      <c r="B12" s="6">
        <v>178</v>
      </c>
      <c r="C12" s="41" t="s">
        <v>21</v>
      </c>
      <c r="D12" s="15" t="s">
        <v>22</v>
      </c>
      <c r="E12" s="39" t="s">
        <v>11</v>
      </c>
      <c r="F12" s="40">
        <v>635</v>
      </c>
      <c r="G12" s="65"/>
      <c r="H12" s="65"/>
      <c r="I12" s="66">
        <f>G12+H12</f>
        <v>0</v>
      </c>
      <c r="J12" s="66">
        <f t="shared" si="1"/>
        <v>0</v>
      </c>
      <c r="K12" s="66">
        <f t="shared" si="1"/>
        <v>0</v>
      </c>
      <c r="L12" s="66">
        <f t="shared" si="2"/>
        <v>0</v>
      </c>
      <c r="M12" s="21"/>
      <c r="S12" s="9">
        <f t="shared" si="0"/>
        <v>0</v>
      </c>
    </row>
    <row r="13" spans="2:19" x14ac:dyDescent="0.2">
      <c r="B13" s="6">
        <v>179</v>
      </c>
      <c r="C13" s="35" t="s">
        <v>23</v>
      </c>
      <c r="D13" s="36" t="s">
        <v>24</v>
      </c>
      <c r="E13" s="37"/>
      <c r="F13" s="38"/>
      <c r="G13" s="38"/>
      <c r="H13" s="38"/>
      <c r="I13" s="38"/>
      <c r="J13" s="38"/>
      <c r="K13" s="38"/>
      <c r="L13" s="38"/>
      <c r="M13" s="21"/>
      <c r="S13" s="9">
        <f t="shared" si="0"/>
        <v>0</v>
      </c>
    </row>
    <row r="14" spans="2:19" ht="38.25" outlineLevel="1" x14ac:dyDescent="0.2">
      <c r="B14" s="6">
        <v>180</v>
      </c>
      <c r="C14" s="69" t="s">
        <v>25</v>
      </c>
      <c r="D14" s="70" t="s">
        <v>18</v>
      </c>
      <c r="E14" s="39" t="s">
        <v>10</v>
      </c>
      <c r="F14" s="40">
        <v>2149</v>
      </c>
      <c r="G14" s="65"/>
      <c r="H14" s="65"/>
      <c r="I14" s="66">
        <f>G14+H14</f>
        <v>0</v>
      </c>
      <c r="J14" s="66">
        <f t="shared" ref="J14:K16" si="3">G14*$F14</f>
        <v>0</v>
      </c>
      <c r="K14" s="66">
        <f t="shared" si="3"/>
        <v>0</v>
      </c>
      <c r="L14" s="66">
        <f t="shared" ref="L14:L16" si="4">K14+J14</f>
        <v>0</v>
      </c>
      <c r="M14" s="21"/>
      <c r="S14" s="9">
        <f t="shared" si="0"/>
        <v>0</v>
      </c>
    </row>
    <row r="15" spans="2:19" ht="38.25" outlineLevel="1" x14ac:dyDescent="0.2">
      <c r="B15" s="6">
        <v>181</v>
      </c>
      <c r="C15" s="69" t="s">
        <v>26</v>
      </c>
      <c r="D15" s="70" t="s">
        <v>27</v>
      </c>
      <c r="E15" s="39" t="s">
        <v>11</v>
      </c>
      <c r="F15" s="40">
        <f>2825/0.12</f>
        <v>23541.666666666668</v>
      </c>
      <c r="G15" s="65"/>
      <c r="H15" s="65"/>
      <c r="I15" s="66">
        <f>G15+H15</f>
        <v>0</v>
      </c>
      <c r="J15" s="66">
        <f t="shared" si="3"/>
        <v>0</v>
      </c>
      <c r="K15" s="66">
        <f t="shared" si="3"/>
        <v>0</v>
      </c>
      <c r="L15" s="66">
        <f t="shared" si="4"/>
        <v>0</v>
      </c>
      <c r="M15" s="21"/>
      <c r="S15" s="9">
        <f t="shared" si="0"/>
        <v>0</v>
      </c>
    </row>
    <row r="16" spans="2:19" ht="22.15" customHeight="1" outlineLevel="1" x14ac:dyDescent="0.2">
      <c r="B16" s="6">
        <v>183</v>
      </c>
      <c r="C16" s="41" t="s">
        <v>28</v>
      </c>
      <c r="D16" s="15" t="s">
        <v>22</v>
      </c>
      <c r="E16" s="39" t="s">
        <v>11</v>
      </c>
      <c r="F16" s="40">
        <v>455</v>
      </c>
      <c r="G16" s="65"/>
      <c r="H16" s="65"/>
      <c r="I16" s="66">
        <f>G16+H16</f>
        <v>0</v>
      </c>
      <c r="J16" s="66">
        <f t="shared" si="3"/>
        <v>0</v>
      </c>
      <c r="K16" s="66">
        <f t="shared" si="3"/>
        <v>0</v>
      </c>
      <c r="L16" s="66">
        <f t="shared" si="4"/>
        <v>0</v>
      </c>
      <c r="M16" s="21"/>
      <c r="S16" s="9">
        <f t="shared" si="0"/>
        <v>0</v>
      </c>
    </row>
    <row r="17" spans="2:19" s="12" customFormat="1" hidden="1" outlineLevel="1" x14ac:dyDescent="0.25">
      <c r="B17" s="20"/>
      <c r="C17" s="24" t="s">
        <v>30</v>
      </c>
      <c r="D17" s="51" t="s">
        <v>31</v>
      </c>
      <c r="E17" s="33" t="s">
        <v>11</v>
      </c>
      <c r="F17" s="19">
        <v>412.9</v>
      </c>
      <c r="G17" s="52"/>
      <c r="H17" s="67"/>
      <c r="I17" s="67"/>
      <c r="J17" s="67"/>
      <c r="K17" s="67"/>
      <c r="L17" s="67"/>
      <c r="M17" s="11"/>
      <c r="S17" s="9">
        <f t="shared" ref="S17:S39" si="5">L17</f>
        <v>0</v>
      </c>
    </row>
    <row r="18" spans="2:19" s="12" customFormat="1" hidden="1" outlineLevel="1" x14ac:dyDescent="0.25">
      <c r="B18" s="46"/>
      <c r="C18" s="28" t="s">
        <v>32</v>
      </c>
      <c r="D18" s="30" t="s">
        <v>33</v>
      </c>
      <c r="E18" s="29" t="s">
        <v>10</v>
      </c>
      <c r="F18" s="32">
        <v>82.6</v>
      </c>
      <c r="G18" s="65">
        <v>2176.1999999999998</v>
      </c>
      <c r="H18" s="66">
        <v>1450.8</v>
      </c>
      <c r="I18" s="66">
        <f t="shared" ref="I18:I81" si="6">G18+H18</f>
        <v>3627</v>
      </c>
      <c r="J18" s="66">
        <f t="shared" ref="J18:K49" si="7">G18*$F18</f>
        <v>179754.11999999997</v>
      </c>
      <c r="K18" s="66">
        <f t="shared" si="7"/>
        <v>119836.07999999999</v>
      </c>
      <c r="L18" s="66">
        <f t="shared" ref="L18:L81" si="8">K18+J18</f>
        <v>299590.19999999995</v>
      </c>
      <c r="M18" s="11"/>
      <c r="S18" s="9">
        <f t="shared" si="5"/>
        <v>299590.19999999995</v>
      </c>
    </row>
    <row r="19" spans="2:19" s="12" customFormat="1" hidden="1" outlineLevel="1" x14ac:dyDescent="0.25">
      <c r="B19" s="46"/>
      <c r="C19" s="28" t="s">
        <v>34</v>
      </c>
      <c r="D19" s="30" t="s">
        <v>35</v>
      </c>
      <c r="E19" s="29" t="s">
        <v>10</v>
      </c>
      <c r="F19" s="32">
        <v>24.8</v>
      </c>
      <c r="G19" s="65">
        <v>1180</v>
      </c>
      <c r="H19" s="66">
        <v>650</v>
      </c>
      <c r="I19" s="66">
        <f t="shared" si="6"/>
        <v>1830</v>
      </c>
      <c r="J19" s="66">
        <f t="shared" si="7"/>
        <v>29264</v>
      </c>
      <c r="K19" s="66">
        <f t="shared" si="7"/>
        <v>16120</v>
      </c>
      <c r="L19" s="66">
        <f t="shared" si="8"/>
        <v>45384</v>
      </c>
      <c r="M19" s="11"/>
      <c r="S19" s="9">
        <f t="shared" si="5"/>
        <v>45384</v>
      </c>
    </row>
    <row r="20" spans="2:19" s="12" customFormat="1" hidden="1" outlineLevel="1" x14ac:dyDescent="0.25">
      <c r="B20" s="46"/>
      <c r="C20" s="28" t="s">
        <v>36</v>
      </c>
      <c r="D20" s="30" t="s">
        <v>29</v>
      </c>
      <c r="E20" s="29" t="s">
        <v>11</v>
      </c>
      <c r="F20" s="32">
        <v>412.9</v>
      </c>
      <c r="G20" s="65">
        <v>88.59</v>
      </c>
      <c r="H20" s="66">
        <v>60.9</v>
      </c>
      <c r="I20" s="66">
        <f t="shared" si="6"/>
        <v>149.49</v>
      </c>
      <c r="J20" s="66">
        <f t="shared" si="7"/>
        <v>36578.811000000002</v>
      </c>
      <c r="K20" s="66">
        <f t="shared" si="7"/>
        <v>25145.609999999997</v>
      </c>
      <c r="L20" s="66">
        <f t="shared" si="8"/>
        <v>61724.421000000002</v>
      </c>
      <c r="M20" s="11"/>
      <c r="S20" s="9">
        <f t="shared" si="5"/>
        <v>61724.421000000002</v>
      </c>
    </row>
    <row r="21" spans="2:19" s="12" customFormat="1" hidden="1" outlineLevel="1" x14ac:dyDescent="0.25">
      <c r="B21" s="46"/>
      <c r="C21" s="28" t="s">
        <v>37</v>
      </c>
      <c r="D21" s="30" t="s">
        <v>38</v>
      </c>
      <c r="E21" s="29" t="s">
        <v>11</v>
      </c>
      <c r="F21" s="32">
        <v>412.9</v>
      </c>
      <c r="G21" s="65">
        <v>216.7</v>
      </c>
      <c r="H21" s="66">
        <v>260</v>
      </c>
      <c r="I21" s="66">
        <f t="shared" si="6"/>
        <v>476.7</v>
      </c>
      <c r="J21" s="66">
        <f t="shared" si="7"/>
        <v>89475.43</v>
      </c>
      <c r="K21" s="66">
        <f t="shared" si="7"/>
        <v>107354</v>
      </c>
      <c r="L21" s="66">
        <f t="shared" si="8"/>
        <v>196829.43</v>
      </c>
      <c r="M21" s="11"/>
      <c r="S21" s="9">
        <f t="shared" si="5"/>
        <v>196829.43</v>
      </c>
    </row>
    <row r="22" spans="2:19" s="12" customFormat="1" hidden="1" outlineLevel="1" x14ac:dyDescent="0.25">
      <c r="B22" s="46"/>
      <c r="C22" s="28" t="s">
        <v>39</v>
      </c>
      <c r="D22" s="30" t="s">
        <v>40</v>
      </c>
      <c r="E22" s="29" t="s">
        <v>11</v>
      </c>
      <c r="F22" s="32">
        <v>412.9</v>
      </c>
      <c r="G22" s="65">
        <v>695.88</v>
      </c>
      <c r="H22" s="66">
        <v>345</v>
      </c>
      <c r="I22" s="66">
        <f t="shared" si="6"/>
        <v>1040.8800000000001</v>
      </c>
      <c r="J22" s="66">
        <f t="shared" si="7"/>
        <v>287328.85199999996</v>
      </c>
      <c r="K22" s="66">
        <f t="shared" si="7"/>
        <v>142450.5</v>
      </c>
      <c r="L22" s="66">
        <f t="shared" si="8"/>
        <v>429779.35199999996</v>
      </c>
      <c r="M22" s="11"/>
      <c r="S22" s="9">
        <f t="shared" si="5"/>
        <v>429779.35199999996</v>
      </c>
    </row>
    <row r="23" spans="2:19" s="12" customFormat="1" hidden="1" outlineLevel="1" x14ac:dyDescent="0.25">
      <c r="B23" s="46"/>
      <c r="C23" s="28" t="s">
        <v>41</v>
      </c>
      <c r="D23" s="30" t="s">
        <v>29</v>
      </c>
      <c r="E23" s="29" t="s">
        <v>11</v>
      </c>
      <c r="F23" s="32">
        <v>412.9</v>
      </c>
      <c r="G23" s="65">
        <v>88.59</v>
      </c>
      <c r="H23" s="66">
        <v>60.9</v>
      </c>
      <c r="I23" s="66">
        <f t="shared" si="6"/>
        <v>149.49</v>
      </c>
      <c r="J23" s="66">
        <f t="shared" si="7"/>
        <v>36578.811000000002</v>
      </c>
      <c r="K23" s="66">
        <f t="shared" si="7"/>
        <v>25145.609999999997</v>
      </c>
      <c r="L23" s="66">
        <f t="shared" si="8"/>
        <v>61724.421000000002</v>
      </c>
      <c r="M23" s="11"/>
      <c r="S23" s="9">
        <f t="shared" si="5"/>
        <v>61724.421000000002</v>
      </c>
    </row>
    <row r="24" spans="2:19" s="12" customFormat="1" hidden="1" outlineLevel="1" x14ac:dyDescent="0.25">
      <c r="B24" s="46"/>
      <c r="C24" s="28" t="s">
        <v>42</v>
      </c>
      <c r="D24" s="30" t="s">
        <v>38</v>
      </c>
      <c r="E24" s="29" t="s">
        <v>11</v>
      </c>
      <c r="F24" s="32">
        <v>412.9</v>
      </c>
      <c r="G24" s="65">
        <v>216.7</v>
      </c>
      <c r="H24" s="66">
        <v>260</v>
      </c>
      <c r="I24" s="66">
        <f t="shared" si="6"/>
        <v>476.7</v>
      </c>
      <c r="J24" s="66">
        <f t="shared" si="7"/>
        <v>89475.43</v>
      </c>
      <c r="K24" s="66">
        <f t="shared" si="7"/>
        <v>107354</v>
      </c>
      <c r="L24" s="66">
        <f t="shared" si="8"/>
        <v>196829.43</v>
      </c>
      <c r="M24" s="11"/>
      <c r="S24" s="9">
        <f t="shared" si="5"/>
        <v>196829.43</v>
      </c>
    </row>
    <row r="25" spans="2:19" s="12" customFormat="1" hidden="1" outlineLevel="1" x14ac:dyDescent="0.25">
      <c r="B25" s="46"/>
      <c r="C25" s="28" t="s">
        <v>43</v>
      </c>
      <c r="D25" s="30" t="s">
        <v>44</v>
      </c>
      <c r="E25" s="29" t="s">
        <v>11</v>
      </c>
      <c r="F25" s="32">
        <v>454.2</v>
      </c>
      <c r="G25" s="65">
        <v>1486.11</v>
      </c>
      <c r="H25" s="66">
        <v>368.42</v>
      </c>
      <c r="I25" s="66">
        <f t="shared" si="6"/>
        <v>1854.53</v>
      </c>
      <c r="J25" s="66">
        <f t="shared" si="7"/>
        <v>674991.16199999989</v>
      </c>
      <c r="K25" s="66">
        <f t="shared" si="7"/>
        <v>167336.364</v>
      </c>
      <c r="L25" s="66">
        <f t="shared" si="8"/>
        <v>842327.52599999984</v>
      </c>
      <c r="M25" s="11"/>
      <c r="S25" s="9">
        <f t="shared" si="5"/>
        <v>842327.52599999984</v>
      </c>
    </row>
    <row r="26" spans="2:19" s="12" customFormat="1" hidden="1" outlineLevel="1" x14ac:dyDescent="0.25">
      <c r="B26" s="46"/>
      <c r="C26" s="28" t="s">
        <v>45</v>
      </c>
      <c r="D26" s="30" t="s">
        <v>29</v>
      </c>
      <c r="E26" s="29" t="s">
        <v>11</v>
      </c>
      <c r="F26" s="32">
        <v>412.9</v>
      </c>
      <c r="G26" s="65">
        <v>88.59</v>
      </c>
      <c r="H26" s="66">
        <v>60.9</v>
      </c>
      <c r="I26" s="66">
        <f t="shared" si="6"/>
        <v>149.49</v>
      </c>
      <c r="J26" s="66">
        <f t="shared" si="7"/>
        <v>36578.811000000002</v>
      </c>
      <c r="K26" s="66">
        <f t="shared" si="7"/>
        <v>25145.609999999997</v>
      </c>
      <c r="L26" s="66">
        <f t="shared" si="8"/>
        <v>61724.421000000002</v>
      </c>
      <c r="M26" s="11"/>
      <c r="S26" s="9">
        <f t="shared" si="5"/>
        <v>61724.421000000002</v>
      </c>
    </row>
    <row r="27" spans="2:19" s="12" customFormat="1" ht="25.5" hidden="1" outlineLevel="1" x14ac:dyDescent="0.25">
      <c r="B27" s="20"/>
      <c r="C27" s="28" t="s">
        <v>46</v>
      </c>
      <c r="D27" s="30" t="s">
        <v>47</v>
      </c>
      <c r="E27" s="29" t="s">
        <v>10</v>
      </c>
      <c r="F27" s="32">
        <v>28.9</v>
      </c>
      <c r="G27" s="65">
        <v>5244.5</v>
      </c>
      <c r="H27" s="66">
        <v>4300</v>
      </c>
      <c r="I27" s="66">
        <f t="shared" si="6"/>
        <v>9544.5</v>
      </c>
      <c r="J27" s="66">
        <f t="shared" si="7"/>
        <v>151566.04999999999</v>
      </c>
      <c r="K27" s="66">
        <f t="shared" si="7"/>
        <v>124270</v>
      </c>
      <c r="L27" s="66">
        <f t="shared" si="8"/>
        <v>275836.05</v>
      </c>
      <c r="M27" s="11"/>
      <c r="S27" s="9">
        <f t="shared" si="5"/>
        <v>275836.05</v>
      </c>
    </row>
    <row r="28" spans="2:19" s="12" customFormat="1" hidden="1" outlineLevel="1" x14ac:dyDescent="0.25">
      <c r="B28" s="20"/>
      <c r="C28" s="24" t="s">
        <v>48</v>
      </c>
      <c r="D28" s="51" t="s">
        <v>49</v>
      </c>
      <c r="E28" s="53" t="s">
        <v>11</v>
      </c>
      <c r="F28" s="19">
        <v>172</v>
      </c>
      <c r="G28" s="65"/>
      <c r="H28" s="66"/>
      <c r="I28" s="66">
        <f t="shared" si="6"/>
        <v>0</v>
      </c>
      <c r="J28" s="66">
        <f t="shared" si="7"/>
        <v>0</v>
      </c>
      <c r="K28" s="66">
        <f t="shared" si="7"/>
        <v>0</v>
      </c>
      <c r="L28" s="66">
        <f t="shared" si="8"/>
        <v>0</v>
      </c>
      <c r="M28" s="11"/>
      <c r="S28" s="9">
        <f t="shared" si="5"/>
        <v>0</v>
      </c>
    </row>
    <row r="29" spans="2:19" s="55" customFormat="1" hidden="1" outlineLevel="1" x14ac:dyDescent="0.25">
      <c r="B29" s="46"/>
      <c r="C29" s="54" t="s">
        <v>50</v>
      </c>
      <c r="D29" s="30" t="s">
        <v>33</v>
      </c>
      <c r="E29" s="29" t="s">
        <v>10</v>
      </c>
      <c r="F29" s="32">
        <v>34.4</v>
      </c>
      <c r="G29" s="65">
        <v>2176.1999999999998</v>
      </c>
      <c r="H29" s="66">
        <v>1450.8</v>
      </c>
      <c r="I29" s="66">
        <f t="shared" si="6"/>
        <v>3627</v>
      </c>
      <c r="J29" s="66">
        <f t="shared" si="7"/>
        <v>74861.279999999984</v>
      </c>
      <c r="K29" s="66">
        <f t="shared" si="7"/>
        <v>49907.519999999997</v>
      </c>
      <c r="L29" s="66">
        <f t="shared" si="8"/>
        <v>124768.79999999999</v>
      </c>
      <c r="M29" s="11"/>
      <c r="S29" s="9">
        <f t="shared" si="5"/>
        <v>124768.79999999999</v>
      </c>
    </row>
    <row r="30" spans="2:19" s="55" customFormat="1" hidden="1" outlineLevel="1" x14ac:dyDescent="0.25">
      <c r="B30" s="46"/>
      <c r="C30" s="54" t="s">
        <v>51</v>
      </c>
      <c r="D30" s="30" t="s">
        <v>52</v>
      </c>
      <c r="E30" s="56" t="s">
        <v>10</v>
      </c>
      <c r="F30" s="32">
        <f>172*0.31</f>
        <v>53.32</v>
      </c>
      <c r="G30" s="65">
        <v>1040</v>
      </c>
      <c r="H30" s="66">
        <v>650</v>
      </c>
      <c r="I30" s="66">
        <f t="shared" si="6"/>
        <v>1690</v>
      </c>
      <c r="J30" s="66">
        <f t="shared" si="7"/>
        <v>55452.800000000003</v>
      </c>
      <c r="K30" s="66">
        <f t="shared" si="7"/>
        <v>34658</v>
      </c>
      <c r="L30" s="66">
        <f t="shared" si="8"/>
        <v>90110.8</v>
      </c>
      <c r="M30" s="11"/>
      <c r="S30" s="9">
        <f t="shared" si="5"/>
        <v>90110.8</v>
      </c>
    </row>
    <row r="31" spans="2:19" s="55" customFormat="1" hidden="1" outlineLevel="1" x14ac:dyDescent="0.25">
      <c r="B31" s="46"/>
      <c r="C31" s="54" t="s">
        <v>53</v>
      </c>
      <c r="D31" s="30" t="s">
        <v>54</v>
      </c>
      <c r="E31" s="29" t="s">
        <v>11</v>
      </c>
      <c r="F31" s="32">
        <v>172</v>
      </c>
      <c r="G31" s="65">
        <v>780</v>
      </c>
      <c r="H31" s="65">
        <v>198</v>
      </c>
      <c r="I31" s="66">
        <f t="shared" si="6"/>
        <v>978</v>
      </c>
      <c r="J31" s="66">
        <f t="shared" si="7"/>
        <v>134160</v>
      </c>
      <c r="K31" s="66">
        <f t="shared" si="7"/>
        <v>34056</v>
      </c>
      <c r="L31" s="66">
        <f t="shared" si="8"/>
        <v>168216</v>
      </c>
      <c r="M31" s="11"/>
      <c r="S31" s="9">
        <f t="shared" si="5"/>
        <v>168216</v>
      </c>
    </row>
    <row r="32" spans="2:19" s="14" customFormat="1" hidden="1" outlineLevel="1" x14ac:dyDescent="0.25">
      <c r="B32" s="22"/>
      <c r="C32" s="24" t="s">
        <v>55</v>
      </c>
      <c r="D32" s="23" t="s">
        <v>56</v>
      </c>
      <c r="E32" s="18" t="s">
        <v>11</v>
      </c>
      <c r="F32" s="57">
        <v>424</v>
      </c>
      <c r="G32" s="65"/>
      <c r="H32" s="65"/>
      <c r="I32" s="66">
        <f t="shared" si="6"/>
        <v>0</v>
      </c>
      <c r="J32" s="66">
        <f t="shared" si="7"/>
        <v>0</v>
      </c>
      <c r="K32" s="66">
        <f t="shared" si="7"/>
        <v>0</v>
      </c>
      <c r="L32" s="66">
        <f t="shared" si="8"/>
        <v>0</v>
      </c>
      <c r="M32" s="11"/>
      <c r="S32" s="9">
        <f t="shared" si="5"/>
        <v>0</v>
      </c>
    </row>
    <row r="33" spans="2:19" s="55" customFormat="1" hidden="1" outlineLevel="1" x14ac:dyDescent="0.25">
      <c r="B33" s="46"/>
      <c r="C33" s="54" t="s">
        <v>57</v>
      </c>
      <c r="D33" s="30" t="s">
        <v>58</v>
      </c>
      <c r="E33" s="29" t="s">
        <v>11</v>
      </c>
      <c r="F33" s="32">
        <v>424</v>
      </c>
      <c r="G33" s="65">
        <v>5980</v>
      </c>
      <c r="H33" s="65">
        <v>920</v>
      </c>
      <c r="I33" s="66">
        <f t="shared" si="6"/>
        <v>6900</v>
      </c>
      <c r="J33" s="66">
        <f t="shared" si="7"/>
        <v>2535520</v>
      </c>
      <c r="K33" s="66">
        <f t="shared" si="7"/>
        <v>390080</v>
      </c>
      <c r="L33" s="66">
        <f t="shared" si="8"/>
        <v>2925600</v>
      </c>
      <c r="M33" s="11"/>
      <c r="S33" s="9">
        <f t="shared" si="5"/>
        <v>2925600</v>
      </c>
    </row>
    <row r="34" spans="2:19" s="55" customFormat="1" hidden="1" outlineLevel="1" x14ac:dyDescent="0.25">
      <c r="B34" s="46"/>
      <c r="C34" s="54" t="s">
        <v>59</v>
      </c>
      <c r="D34" s="30" t="s">
        <v>60</v>
      </c>
      <c r="E34" s="29" t="s">
        <v>11</v>
      </c>
      <c r="F34" s="32">
        <v>424</v>
      </c>
      <c r="G34" s="65">
        <v>426</v>
      </c>
      <c r="H34" s="66">
        <v>132</v>
      </c>
      <c r="I34" s="66">
        <f t="shared" si="6"/>
        <v>558</v>
      </c>
      <c r="J34" s="66">
        <f t="shared" si="7"/>
        <v>180624</v>
      </c>
      <c r="K34" s="66">
        <f t="shared" si="7"/>
        <v>55968</v>
      </c>
      <c r="L34" s="66">
        <f t="shared" si="8"/>
        <v>236592</v>
      </c>
      <c r="M34" s="11"/>
      <c r="S34" s="9">
        <f t="shared" si="5"/>
        <v>236592</v>
      </c>
    </row>
    <row r="35" spans="2:19" s="55" customFormat="1" ht="25.5" hidden="1" outlineLevel="1" x14ac:dyDescent="0.25">
      <c r="B35" s="46"/>
      <c r="C35" s="54" t="s">
        <v>61</v>
      </c>
      <c r="D35" s="30" t="s">
        <v>62</v>
      </c>
      <c r="E35" s="29" t="s">
        <v>10</v>
      </c>
      <c r="F35" s="32">
        <v>63.6</v>
      </c>
      <c r="G35" s="65">
        <v>7815.03</v>
      </c>
      <c r="H35" s="66">
        <v>6655.14</v>
      </c>
      <c r="I35" s="66">
        <f t="shared" si="6"/>
        <v>14470.17</v>
      </c>
      <c r="J35" s="66">
        <f t="shared" si="7"/>
        <v>497035.908</v>
      </c>
      <c r="K35" s="66">
        <f t="shared" si="7"/>
        <v>423266.90400000004</v>
      </c>
      <c r="L35" s="66">
        <f t="shared" si="8"/>
        <v>920302.81200000003</v>
      </c>
      <c r="M35" s="11"/>
      <c r="S35" s="9">
        <f t="shared" si="5"/>
        <v>920302.81200000003</v>
      </c>
    </row>
    <row r="36" spans="2:19" s="55" customFormat="1" ht="25.5" hidden="1" outlineLevel="1" x14ac:dyDescent="0.25">
      <c r="B36" s="46"/>
      <c r="C36" s="54" t="s">
        <v>63</v>
      </c>
      <c r="D36" s="30" t="s">
        <v>64</v>
      </c>
      <c r="E36" s="29" t="s">
        <v>10</v>
      </c>
      <c r="F36" s="32">
        <v>29.7</v>
      </c>
      <c r="G36" s="65">
        <v>1980</v>
      </c>
      <c r="H36" s="66">
        <v>1100</v>
      </c>
      <c r="I36" s="66">
        <f t="shared" si="6"/>
        <v>3080</v>
      </c>
      <c r="J36" s="66">
        <f t="shared" si="7"/>
        <v>58806</v>
      </c>
      <c r="K36" s="66">
        <f t="shared" si="7"/>
        <v>32670</v>
      </c>
      <c r="L36" s="66">
        <f t="shared" si="8"/>
        <v>91476</v>
      </c>
      <c r="M36" s="11"/>
      <c r="S36" s="9">
        <f t="shared" si="5"/>
        <v>91476</v>
      </c>
    </row>
    <row r="37" spans="2:19" s="55" customFormat="1" hidden="1" outlineLevel="1" x14ac:dyDescent="0.25">
      <c r="B37" s="46"/>
      <c r="C37" s="54" t="s">
        <v>65</v>
      </c>
      <c r="D37" s="30" t="s">
        <v>29</v>
      </c>
      <c r="E37" s="29" t="s">
        <v>11</v>
      </c>
      <c r="F37" s="32">
        <v>424</v>
      </c>
      <c r="G37" s="65">
        <v>88.59</v>
      </c>
      <c r="H37" s="66">
        <v>60.9</v>
      </c>
      <c r="I37" s="66">
        <f t="shared" si="6"/>
        <v>149.49</v>
      </c>
      <c r="J37" s="66">
        <f t="shared" si="7"/>
        <v>37562.160000000003</v>
      </c>
      <c r="K37" s="66">
        <f t="shared" si="7"/>
        <v>25821.599999999999</v>
      </c>
      <c r="L37" s="66">
        <f t="shared" si="8"/>
        <v>63383.76</v>
      </c>
      <c r="M37" s="11"/>
      <c r="S37" s="9">
        <f t="shared" si="5"/>
        <v>63383.76</v>
      </c>
    </row>
    <row r="38" spans="2:19" s="55" customFormat="1" hidden="1" outlineLevel="1" x14ac:dyDescent="0.25">
      <c r="B38" s="46"/>
      <c r="C38" s="54" t="s">
        <v>66</v>
      </c>
      <c r="D38" s="30" t="s">
        <v>38</v>
      </c>
      <c r="E38" s="29" t="s">
        <v>11</v>
      </c>
      <c r="F38" s="32">
        <v>424</v>
      </c>
      <c r="G38" s="65">
        <v>216.7</v>
      </c>
      <c r="H38" s="66">
        <v>260</v>
      </c>
      <c r="I38" s="66">
        <f t="shared" si="6"/>
        <v>476.7</v>
      </c>
      <c r="J38" s="66">
        <f t="shared" si="7"/>
        <v>91880.799999999988</v>
      </c>
      <c r="K38" s="66">
        <f t="shared" si="7"/>
        <v>110240</v>
      </c>
      <c r="L38" s="66">
        <f t="shared" si="8"/>
        <v>202120.8</v>
      </c>
      <c r="M38" s="11"/>
      <c r="S38" s="9">
        <f t="shared" si="5"/>
        <v>202120.8</v>
      </c>
    </row>
    <row r="39" spans="2:19" s="55" customFormat="1" hidden="1" outlineLevel="1" x14ac:dyDescent="0.25">
      <c r="B39" s="46"/>
      <c r="C39" s="54" t="s">
        <v>67</v>
      </c>
      <c r="D39" s="30" t="s">
        <v>40</v>
      </c>
      <c r="E39" s="29" t="s">
        <v>11</v>
      </c>
      <c r="F39" s="32">
        <v>424</v>
      </c>
      <c r="G39" s="65">
        <v>695.88</v>
      </c>
      <c r="H39" s="66">
        <v>345</v>
      </c>
      <c r="I39" s="66">
        <f t="shared" si="6"/>
        <v>1040.8800000000001</v>
      </c>
      <c r="J39" s="66">
        <f t="shared" si="7"/>
        <v>295053.12</v>
      </c>
      <c r="K39" s="66">
        <f t="shared" si="7"/>
        <v>146280</v>
      </c>
      <c r="L39" s="66">
        <f t="shared" si="8"/>
        <v>441333.12</v>
      </c>
      <c r="M39" s="11"/>
      <c r="S39" s="9">
        <f t="shared" si="5"/>
        <v>441333.12</v>
      </c>
    </row>
    <row r="40" spans="2:19" s="55" customFormat="1" hidden="1" outlineLevel="1" x14ac:dyDescent="0.25">
      <c r="B40" s="46"/>
      <c r="C40" s="54" t="s">
        <v>68</v>
      </c>
      <c r="D40" s="30" t="s">
        <v>29</v>
      </c>
      <c r="E40" s="29" t="s">
        <v>11</v>
      </c>
      <c r="F40" s="32">
        <v>424</v>
      </c>
      <c r="G40" s="65">
        <v>88.59</v>
      </c>
      <c r="H40" s="66">
        <v>60.9</v>
      </c>
      <c r="I40" s="66">
        <f t="shared" si="6"/>
        <v>149.49</v>
      </c>
      <c r="J40" s="66">
        <f t="shared" si="7"/>
        <v>37562.160000000003</v>
      </c>
      <c r="K40" s="66">
        <f t="shared" si="7"/>
        <v>25821.599999999999</v>
      </c>
      <c r="L40" s="66">
        <f t="shared" si="8"/>
        <v>63383.76</v>
      </c>
      <c r="M40" s="11"/>
      <c r="S40" s="9">
        <f t="shared" ref="S40:S103" si="9">L40</f>
        <v>63383.76</v>
      </c>
    </row>
    <row r="41" spans="2:19" s="55" customFormat="1" hidden="1" outlineLevel="1" x14ac:dyDescent="0.25">
      <c r="B41" s="46"/>
      <c r="C41" s="54" t="s">
        <v>69</v>
      </c>
      <c r="D41" s="30" t="s">
        <v>38</v>
      </c>
      <c r="E41" s="29" t="s">
        <v>11</v>
      </c>
      <c r="F41" s="32">
        <v>424</v>
      </c>
      <c r="G41" s="65">
        <v>216.7</v>
      </c>
      <c r="H41" s="66">
        <v>260</v>
      </c>
      <c r="I41" s="66">
        <f t="shared" si="6"/>
        <v>476.7</v>
      </c>
      <c r="J41" s="66">
        <f t="shared" si="7"/>
        <v>91880.799999999988</v>
      </c>
      <c r="K41" s="66">
        <f t="shared" si="7"/>
        <v>110240</v>
      </c>
      <c r="L41" s="66">
        <f t="shared" si="8"/>
        <v>202120.8</v>
      </c>
      <c r="M41" s="11"/>
      <c r="S41" s="9">
        <f t="shared" si="9"/>
        <v>202120.8</v>
      </c>
    </row>
    <row r="42" spans="2:19" s="55" customFormat="1" hidden="1" outlineLevel="1" x14ac:dyDescent="0.25">
      <c r="B42" s="46"/>
      <c r="C42" s="54" t="s">
        <v>70</v>
      </c>
      <c r="D42" s="30" t="s">
        <v>44</v>
      </c>
      <c r="E42" s="29" t="s">
        <v>11</v>
      </c>
      <c r="F42" s="32">
        <v>466.4</v>
      </c>
      <c r="G42" s="65">
        <v>1486.11</v>
      </c>
      <c r="H42" s="66">
        <v>368.42</v>
      </c>
      <c r="I42" s="66">
        <f t="shared" si="6"/>
        <v>1854.53</v>
      </c>
      <c r="J42" s="66">
        <f t="shared" si="7"/>
        <v>693121.70399999991</v>
      </c>
      <c r="K42" s="66">
        <f t="shared" si="7"/>
        <v>171831.08799999999</v>
      </c>
      <c r="L42" s="66">
        <f t="shared" si="8"/>
        <v>864952.7919999999</v>
      </c>
      <c r="M42" s="11"/>
      <c r="S42" s="9">
        <f t="shared" si="9"/>
        <v>864952.7919999999</v>
      </c>
    </row>
    <row r="43" spans="2:19" s="55" customFormat="1" hidden="1" outlineLevel="1" x14ac:dyDescent="0.25">
      <c r="B43" s="46"/>
      <c r="C43" s="54" t="s">
        <v>71</v>
      </c>
      <c r="D43" s="30" t="s">
        <v>29</v>
      </c>
      <c r="E43" s="29" t="s">
        <v>11</v>
      </c>
      <c r="F43" s="32">
        <v>424</v>
      </c>
      <c r="G43" s="65">
        <v>88.59</v>
      </c>
      <c r="H43" s="65">
        <v>60.9</v>
      </c>
      <c r="I43" s="66">
        <f t="shared" si="6"/>
        <v>149.49</v>
      </c>
      <c r="J43" s="66">
        <f t="shared" si="7"/>
        <v>37562.160000000003</v>
      </c>
      <c r="K43" s="66">
        <f t="shared" si="7"/>
        <v>25821.599999999999</v>
      </c>
      <c r="L43" s="66">
        <f t="shared" si="8"/>
        <v>63383.76</v>
      </c>
      <c r="M43" s="11"/>
      <c r="S43" s="9">
        <f t="shared" si="9"/>
        <v>63383.76</v>
      </c>
    </row>
    <row r="44" spans="2:19" s="55" customFormat="1" hidden="1" outlineLevel="1" x14ac:dyDescent="0.25">
      <c r="B44" s="46"/>
      <c r="C44" s="54" t="s">
        <v>72</v>
      </c>
      <c r="D44" s="30" t="s">
        <v>73</v>
      </c>
      <c r="E44" s="29" t="s">
        <v>11</v>
      </c>
      <c r="F44" s="32">
        <v>424</v>
      </c>
      <c r="G44" s="65">
        <v>403.83</v>
      </c>
      <c r="H44" s="65">
        <v>331.1</v>
      </c>
      <c r="I44" s="66">
        <f t="shared" si="6"/>
        <v>734.93000000000006</v>
      </c>
      <c r="J44" s="66">
        <f t="shared" si="7"/>
        <v>171223.91999999998</v>
      </c>
      <c r="K44" s="66">
        <f t="shared" si="7"/>
        <v>140386.40000000002</v>
      </c>
      <c r="L44" s="66">
        <f t="shared" si="8"/>
        <v>311610.32</v>
      </c>
      <c r="M44" s="11"/>
      <c r="S44" s="9">
        <f t="shared" si="9"/>
        <v>311610.32</v>
      </c>
    </row>
    <row r="45" spans="2:19" s="14" customFormat="1" hidden="1" outlineLevel="1" x14ac:dyDescent="0.25">
      <c r="B45" s="22"/>
      <c r="C45" s="24" t="s">
        <v>55</v>
      </c>
      <c r="D45" s="23" t="s">
        <v>74</v>
      </c>
      <c r="E45" s="18" t="s">
        <v>11</v>
      </c>
      <c r="F45" s="57">
        <v>57.6</v>
      </c>
      <c r="G45" s="65"/>
      <c r="H45" s="65"/>
      <c r="I45" s="66">
        <f t="shared" si="6"/>
        <v>0</v>
      </c>
      <c r="J45" s="66">
        <f t="shared" si="7"/>
        <v>0</v>
      </c>
      <c r="K45" s="66">
        <f t="shared" si="7"/>
        <v>0</v>
      </c>
      <c r="L45" s="66">
        <f t="shared" si="8"/>
        <v>0</v>
      </c>
      <c r="M45" s="11"/>
      <c r="S45" s="9">
        <f t="shared" si="9"/>
        <v>0</v>
      </c>
    </row>
    <row r="46" spans="2:19" s="55" customFormat="1" hidden="1" outlineLevel="1" x14ac:dyDescent="0.25">
      <c r="B46" s="46"/>
      <c r="C46" s="54" t="s">
        <v>75</v>
      </c>
      <c r="D46" s="30" t="s">
        <v>58</v>
      </c>
      <c r="E46" s="29" t="s">
        <v>11</v>
      </c>
      <c r="F46" s="32">
        <v>57.6</v>
      </c>
      <c r="G46" s="65">
        <v>5980</v>
      </c>
      <c r="H46" s="65">
        <v>920</v>
      </c>
      <c r="I46" s="66">
        <f t="shared" si="6"/>
        <v>6900</v>
      </c>
      <c r="J46" s="66">
        <f t="shared" si="7"/>
        <v>344448</v>
      </c>
      <c r="K46" s="66">
        <f t="shared" si="7"/>
        <v>52992</v>
      </c>
      <c r="L46" s="66">
        <f t="shared" si="8"/>
        <v>397440</v>
      </c>
      <c r="M46" s="11"/>
      <c r="S46" s="9">
        <f t="shared" si="9"/>
        <v>397440</v>
      </c>
    </row>
    <row r="47" spans="2:19" s="55" customFormat="1" hidden="1" outlineLevel="1" x14ac:dyDescent="0.25">
      <c r="B47" s="46"/>
      <c r="C47" s="54" t="s">
        <v>76</v>
      </c>
      <c r="D47" s="30" t="s">
        <v>60</v>
      </c>
      <c r="E47" s="29" t="s">
        <v>11</v>
      </c>
      <c r="F47" s="32">
        <v>57.6</v>
      </c>
      <c r="G47" s="65">
        <v>426</v>
      </c>
      <c r="H47" s="65">
        <v>132</v>
      </c>
      <c r="I47" s="66">
        <f t="shared" si="6"/>
        <v>558</v>
      </c>
      <c r="J47" s="66">
        <f t="shared" si="7"/>
        <v>24537.600000000002</v>
      </c>
      <c r="K47" s="66">
        <f t="shared" si="7"/>
        <v>7603.2</v>
      </c>
      <c r="L47" s="66">
        <f t="shared" si="8"/>
        <v>32140.800000000003</v>
      </c>
      <c r="M47" s="11"/>
      <c r="S47" s="9">
        <f t="shared" si="9"/>
        <v>32140.800000000003</v>
      </c>
    </row>
    <row r="48" spans="2:19" s="55" customFormat="1" ht="25.5" hidden="1" outlineLevel="1" x14ac:dyDescent="0.25">
      <c r="B48" s="46"/>
      <c r="C48" s="54" t="s">
        <v>77</v>
      </c>
      <c r="D48" s="30" t="s">
        <v>62</v>
      </c>
      <c r="E48" s="29" t="s">
        <v>10</v>
      </c>
      <c r="F48" s="32">
        <v>8.6</v>
      </c>
      <c r="G48" s="65">
        <v>7815.03</v>
      </c>
      <c r="H48" s="65">
        <v>6655.14</v>
      </c>
      <c r="I48" s="66">
        <f t="shared" si="6"/>
        <v>14470.17</v>
      </c>
      <c r="J48" s="66">
        <f t="shared" si="7"/>
        <v>67209.258000000002</v>
      </c>
      <c r="K48" s="66">
        <f t="shared" si="7"/>
        <v>57234.203999999998</v>
      </c>
      <c r="L48" s="66">
        <f t="shared" si="8"/>
        <v>124443.462</v>
      </c>
      <c r="M48" s="11"/>
      <c r="S48" s="9">
        <f t="shared" si="9"/>
        <v>124443.462</v>
      </c>
    </row>
    <row r="49" spans="2:19" s="45" customFormat="1" hidden="1" outlineLevel="1" x14ac:dyDescent="0.25">
      <c r="B49" s="58"/>
      <c r="C49" s="54" t="s">
        <v>78</v>
      </c>
      <c r="D49" s="30" t="s">
        <v>79</v>
      </c>
      <c r="E49" s="29" t="s">
        <v>10</v>
      </c>
      <c r="F49" s="32">
        <v>17.3</v>
      </c>
      <c r="G49" s="65">
        <v>1980</v>
      </c>
      <c r="H49" s="65">
        <v>1100</v>
      </c>
      <c r="I49" s="66">
        <f t="shared" si="6"/>
        <v>3080</v>
      </c>
      <c r="J49" s="66">
        <f t="shared" si="7"/>
        <v>34254</v>
      </c>
      <c r="K49" s="66">
        <f t="shared" si="7"/>
        <v>19030</v>
      </c>
      <c r="L49" s="66">
        <f t="shared" si="8"/>
        <v>53284</v>
      </c>
      <c r="M49" s="11"/>
      <c r="S49" s="9">
        <f t="shared" si="9"/>
        <v>53284</v>
      </c>
    </row>
    <row r="50" spans="2:19" s="45" customFormat="1" hidden="1" outlineLevel="1" x14ac:dyDescent="0.25">
      <c r="B50" s="58"/>
      <c r="C50" s="54" t="s">
        <v>80</v>
      </c>
      <c r="D50" s="30" t="s">
        <v>54</v>
      </c>
      <c r="E50" s="29" t="s">
        <v>11</v>
      </c>
      <c r="F50" s="32">
        <v>57.6</v>
      </c>
      <c r="G50" s="65">
        <v>780</v>
      </c>
      <c r="H50" s="65">
        <v>198</v>
      </c>
      <c r="I50" s="66">
        <f t="shared" si="6"/>
        <v>978</v>
      </c>
      <c r="J50" s="66">
        <f t="shared" ref="J50:K81" si="10">G50*$F50</f>
        <v>44928</v>
      </c>
      <c r="K50" s="66">
        <f t="shared" si="10"/>
        <v>11404.800000000001</v>
      </c>
      <c r="L50" s="66">
        <f t="shared" si="8"/>
        <v>56332.800000000003</v>
      </c>
      <c r="M50" s="11"/>
      <c r="S50" s="9">
        <f t="shared" si="9"/>
        <v>56332.800000000003</v>
      </c>
    </row>
    <row r="51" spans="2:19" s="14" customFormat="1" ht="25.5" hidden="1" outlineLevel="1" x14ac:dyDescent="0.25">
      <c r="B51" s="22"/>
      <c r="C51" s="24" t="s">
        <v>81</v>
      </c>
      <c r="D51" s="23" t="s">
        <v>82</v>
      </c>
      <c r="E51" s="18" t="s">
        <v>11</v>
      </c>
      <c r="F51" s="57">
        <v>403.9</v>
      </c>
      <c r="G51" s="65"/>
      <c r="H51" s="65"/>
      <c r="I51" s="66">
        <f t="shared" si="6"/>
        <v>0</v>
      </c>
      <c r="J51" s="66">
        <f t="shared" si="10"/>
        <v>0</v>
      </c>
      <c r="K51" s="66">
        <f t="shared" si="10"/>
        <v>0</v>
      </c>
      <c r="L51" s="66">
        <f t="shared" si="8"/>
        <v>0</v>
      </c>
      <c r="M51" s="11"/>
      <c r="S51" s="9">
        <f t="shared" si="9"/>
        <v>0</v>
      </c>
    </row>
    <row r="52" spans="2:19" s="45" customFormat="1" hidden="1" outlineLevel="1" x14ac:dyDescent="0.25">
      <c r="B52" s="58"/>
      <c r="C52" s="31" t="s">
        <v>83</v>
      </c>
      <c r="D52" s="30" t="s">
        <v>84</v>
      </c>
      <c r="E52" s="29" t="s">
        <v>11</v>
      </c>
      <c r="F52" s="32">
        <v>403.9</v>
      </c>
      <c r="G52" s="65">
        <v>3960</v>
      </c>
      <c r="H52" s="65">
        <v>920</v>
      </c>
      <c r="I52" s="66">
        <f t="shared" si="6"/>
        <v>4880</v>
      </c>
      <c r="J52" s="66">
        <f t="shared" si="10"/>
        <v>1599444</v>
      </c>
      <c r="K52" s="66">
        <f t="shared" si="10"/>
        <v>371588</v>
      </c>
      <c r="L52" s="66">
        <f t="shared" si="8"/>
        <v>1971032</v>
      </c>
      <c r="M52" s="11"/>
      <c r="S52" s="9">
        <f t="shared" si="9"/>
        <v>1971032</v>
      </c>
    </row>
    <row r="53" spans="2:19" s="45" customFormat="1" hidden="1" outlineLevel="1" x14ac:dyDescent="0.25">
      <c r="B53" s="58"/>
      <c r="C53" s="31" t="s">
        <v>85</v>
      </c>
      <c r="D53" s="30" t="s">
        <v>60</v>
      </c>
      <c r="E53" s="29" t="s">
        <v>11</v>
      </c>
      <c r="F53" s="32">
        <v>403.9</v>
      </c>
      <c r="G53" s="65">
        <v>426</v>
      </c>
      <c r="H53" s="65">
        <v>132</v>
      </c>
      <c r="I53" s="66">
        <f t="shared" si="6"/>
        <v>558</v>
      </c>
      <c r="J53" s="66">
        <f t="shared" si="10"/>
        <v>172061.4</v>
      </c>
      <c r="K53" s="66">
        <f t="shared" si="10"/>
        <v>53314.799999999996</v>
      </c>
      <c r="L53" s="66">
        <f t="shared" si="8"/>
        <v>225376.19999999998</v>
      </c>
      <c r="M53" s="11"/>
      <c r="S53" s="9">
        <f t="shared" si="9"/>
        <v>225376.19999999998</v>
      </c>
    </row>
    <row r="54" spans="2:19" s="45" customFormat="1" ht="25.5" hidden="1" outlineLevel="1" x14ac:dyDescent="0.25">
      <c r="B54" s="58"/>
      <c r="C54" s="31" t="s">
        <v>86</v>
      </c>
      <c r="D54" s="30" t="s">
        <v>62</v>
      </c>
      <c r="E54" s="29" t="s">
        <v>10</v>
      </c>
      <c r="F54" s="32">
        <v>60.6</v>
      </c>
      <c r="G54" s="65">
        <v>7815.03</v>
      </c>
      <c r="H54" s="65">
        <v>6655.14</v>
      </c>
      <c r="I54" s="66">
        <f t="shared" si="6"/>
        <v>14470.17</v>
      </c>
      <c r="J54" s="66">
        <f t="shared" si="10"/>
        <v>473590.81799999997</v>
      </c>
      <c r="K54" s="66">
        <f t="shared" si="10"/>
        <v>403301.48400000005</v>
      </c>
      <c r="L54" s="66">
        <f t="shared" si="8"/>
        <v>876892.30200000003</v>
      </c>
      <c r="M54" s="11"/>
      <c r="S54" s="9">
        <f t="shared" si="9"/>
        <v>876892.30200000003</v>
      </c>
    </row>
    <row r="55" spans="2:19" s="45" customFormat="1" hidden="1" outlineLevel="1" x14ac:dyDescent="0.25">
      <c r="B55" s="58"/>
      <c r="C55" s="31" t="s">
        <v>87</v>
      </c>
      <c r="D55" s="30" t="s">
        <v>88</v>
      </c>
      <c r="E55" s="29" t="s">
        <v>10</v>
      </c>
      <c r="F55" s="32">
        <v>36.4</v>
      </c>
      <c r="G55" s="65">
        <v>1980</v>
      </c>
      <c r="H55" s="66">
        <v>1100</v>
      </c>
      <c r="I55" s="66">
        <f t="shared" si="6"/>
        <v>3080</v>
      </c>
      <c r="J55" s="66">
        <f t="shared" si="10"/>
        <v>72072</v>
      </c>
      <c r="K55" s="66">
        <f t="shared" si="10"/>
        <v>40040</v>
      </c>
      <c r="L55" s="66">
        <f t="shared" si="8"/>
        <v>112112</v>
      </c>
      <c r="M55" s="11"/>
      <c r="S55" s="9">
        <f t="shared" si="9"/>
        <v>112112</v>
      </c>
    </row>
    <row r="56" spans="2:19" s="45" customFormat="1" hidden="1" outlineLevel="1" x14ac:dyDescent="0.25">
      <c r="B56" s="58"/>
      <c r="C56" s="31" t="s">
        <v>89</v>
      </c>
      <c r="D56" s="30" t="s">
        <v>29</v>
      </c>
      <c r="E56" s="29" t="s">
        <v>11</v>
      </c>
      <c r="F56" s="32">
        <v>403.9</v>
      </c>
      <c r="G56" s="65">
        <v>88.59</v>
      </c>
      <c r="H56" s="66">
        <v>60.9</v>
      </c>
      <c r="I56" s="66">
        <f t="shared" si="6"/>
        <v>149.49</v>
      </c>
      <c r="J56" s="66">
        <f t="shared" si="10"/>
        <v>35781.500999999997</v>
      </c>
      <c r="K56" s="66">
        <f t="shared" si="10"/>
        <v>24597.51</v>
      </c>
      <c r="L56" s="66">
        <f t="shared" si="8"/>
        <v>60379.010999999999</v>
      </c>
      <c r="M56" s="11"/>
      <c r="S56" s="9">
        <f t="shared" si="9"/>
        <v>60379.010999999999</v>
      </c>
    </row>
    <row r="57" spans="2:19" s="45" customFormat="1" hidden="1" outlineLevel="1" x14ac:dyDescent="0.25">
      <c r="B57" s="58"/>
      <c r="C57" s="31" t="s">
        <v>90</v>
      </c>
      <c r="D57" s="47" t="s">
        <v>38</v>
      </c>
      <c r="E57" s="29" t="s">
        <v>11</v>
      </c>
      <c r="F57" s="32">
        <v>403.9</v>
      </c>
      <c r="G57" s="65">
        <v>216.7</v>
      </c>
      <c r="H57" s="66">
        <v>260</v>
      </c>
      <c r="I57" s="66">
        <f t="shared" si="6"/>
        <v>476.7</v>
      </c>
      <c r="J57" s="66">
        <f t="shared" si="10"/>
        <v>87525.12999999999</v>
      </c>
      <c r="K57" s="66">
        <f t="shared" si="10"/>
        <v>105014</v>
      </c>
      <c r="L57" s="66">
        <f t="shared" si="8"/>
        <v>192539.13</v>
      </c>
      <c r="M57" s="11"/>
      <c r="S57" s="9">
        <f t="shared" si="9"/>
        <v>192539.13</v>
      </c>
    </row>
    <row r="58" spans="2:19" s="45" customFormat="1" hidden="1" outlineLevel="1" x14ac:dyDescent="0.25">
      <c r="B58" s="58"/>
      <c r="C58" s="31" t="s">
        <v>91</v>
      </c>
      <c r="D58" s="47" t="s">
        <v>40</v>
      </c>
      <c r="E58" s="29" t="s">
        <v>11</v>
      </c>
      <c r="F58" s="32">
        <v>403.9</v>
      </c>
      <c r="G58" s="65">
        <v>695.88</v>
      </c>
      <c r="H58" s="66">
        <v>345</v>
      </c>
      <c r="I58" s="66">
        <f t="shared" si="6"/>
        <v>1040.8800000000001</v>
      </c>
      <c r="J58" s="66">
        <f t="shared" si="10"/>
        <v>281065.93199999997</v>
      </c>
      <c r="K58" s="66">
        <f t="shared" si="10"/>
        <v>139345.5</v>
      </c>
      <c r="L58" s="66">
        <f t="shared" si="8"/>
        <v>420411.43199999997</v>
      </c>
      <c r="M58" s="11"/>
      <c r="S58" s="9">
        <f t="shared" si="9"/>
        <v>420411.43199999997</v>
      </c>
    </row>
    <row r="59" spans="2:19" s="45" customFormat="1" hidden="1" outlineLevel="1" x14ac:dyDescent="0.25">
      <c r="B59" s="58"/>
      <c r="C59" s="31" t="s">
        <v>92</v>
      </c>
      <c r="D59" s="47" t="s">
        <v>29</v>
      </c>
      <c r="E59" s="29" t="s">
        <v>11</v>
      </c>
      <c r="F59" s="32">
        <v>403.9</v>
      </c>
      <c r="G59" s="65">
        <v>88.59</v>
      </c>
      <c r="H59" s="66">
        <v>60.9</v>
      </c>
      <c r="I59" s="66">
        <f t="shared" si="6"/>
        <v>149.49</v>
      </c>
      <c r="J59" s="66">
        <f t="shared" si="10"/>
        <v>35781.500999999997</v>
      </c>
      <c r="K59" s="66">
        <f t="shared" si="10"/>
        <v>24597.51</v>
      </c>
      <c r="L59" s="66">
        <f t="shared" si="8"/>
        <v>60379.010999999999</v>
      </c>
      <c r="M59" s="11"/>
      <c r="S59" s="9">
        <f t="shared" si="9"/>
        <v>60379.010999999999</v>
      </c>
    </row>
    <row r="60" spans="2:19" s="45" customFormat="1" hidden="1" outlineLevel="1" x14ac:dyDescent="0.25">
      <c r="B60" s="58"/>
      <c r="C60" s="31" t="s">
        <v>93</v>
      </c>
      <c r="D60" s="47" t="s">
        <v>38</v>
      </c>
      <c r="E60" s="29" t="s">
        <v>11</v>
      </c>
      <c r="F60" s="32">
        <v>403.9</v>
      </c>
      <c r="G60" s="65">
        <v>216.7</v>
      </c>
      <c r="H60" s="66">
        <v>260</v>
      </c>
      <c r="I60" s="66">
        <f t="shared" si="6"/>
        <v>476.7</v>
      </c>
      <c r="J60" s="66">
        <f t="shared" si="10"/>
        <v>87525.12999999999</v>
      </c>
      <c r="K60" s="66">
        <f t="shared" si="10"/>
        <v>105014</v>
      </c>
      <c r="L60" s="66">
        <f t="shared" si="8"/>
        <v>192539.13</v>
      </c>
      <c r="M60" s="11"/>
      <c r="S60" s="9">
        <f t="shared" si="9"/>
        <v>192539.13</v>
      </c>
    </row>
    <row r="61" spans="2:19" s="45" customFormat="1" hidden="1" outlineLevel="1" x14ac:dyDescent="0.25">
      <c r="B61" s="58"/>
      <c r="C61" s="31" t="s">
        <v>94</v>
      </c>
      <c r="D61" s="47" t="s">
        <v>95</v>
      </c>
      <c r="E61" s="29" t="s">
        <v>11</v>
      </c>
      <c r="F61" s="32">
        <v>444.3</v>
      </c>
      <c r="G61" s="65">
        <v>1486.11</v>
      </c>
      <c r="H61" s="66">
        <v>368.42</v>
      </c>
      <c r="I61" s="66">
        <f t="shared" si="6"/>
        <v>1854.53</v>
      </c>
      <c r="J61" s="66">
        <f t="shared" si="10"/>
        <v>660278.67299999995</v>
      </c>
      <c r="K61" s="66">
        <f t="shared" si="10"/>
        <v>163689.00600000002</v>
      </c>
      <c r="L61" s="66">
        <f t="shared" si="8"/>
        <v>823967.679</v>
      </c>
      <c r="M61" s="11"/>
      <c r="S61" s="9">
        <f t="shared" si="9"/>
        <v>823967.679</v>
      </c>
    </row>
    <row r="62" spans="2:19" s="45" customFormat="1" hidden="1" outlineLevel="1" x14ac:dyDescent="0.25">
      <c r="B62" s="58"/>
      <c r="C62" s="31" t="s">
        <v>96</v>
      </c>
      <c r="D62" s="47" t="s">
        <v>29</v>
      </c>
      <c r="E62" s="29" t="s">
        <v>11</v>
      </c>
      <c r="F62" s="32">
        <v>403.9</v>
      </c>
      <c r="G62" s="65">
        <v>88.59</v>
      </c>
      <c r="H62" s="66">
        <v>60.9</v>
      </c>
      <c r="I62" s="66">
        <f t="shared" si="6"/>
        <v>149.49</v>
      </c>
      <c r="J62" s="66">
        <f t="shared" si="10"/>
        <v>35781.500999999997</v>
      </c>
      <c r="K62" s="66">
        <f t="shared" si="10"/>
        <v>24597.51</v>
      </c>
      <c r="L62" s="66">
        <f t="shared" si="8"/>
        <v>60379.010999999999</v>
      </c>
      <c r="M62" s="11"/>
      <c r="S62" s="9">
        <f t="shared" si="9"/>
        <v>60379.010999999999</v>
      </c>
    </row>
    <row r="63" spans="2:19" s="45" customFormat="1" hidden="1" outlineLevel="1" x14ac:dyDescent="0.25">
      <c r="B63" s="58"/>
      <c r="C63" s="31" t="s">
        <v>97</v>
      </c>
      <c r="D63" s="47" t="s">
        <v>98</v>
      </c>
      <c r="E63" s="29" t="s">
        <v>11</v>
      </c>
      <c r="F63" s="32">
        <v>403.9</v>
      </c>
      <c r="G63" s="65">
        <v>403.83</v>
      </c>
      <c r="H63" s="66">
        <v>331.1</v>
      </c>
      <c r="I63" s="66">
        <f t="shared" si="6"/>
        <v>734.93000000000006</v>
      </c>
      <c r="J63" s="66">
        <f t="shared" si="10"/>
        <v>163106.93699999998</v>
      </c>
      <c r="K63" s="66">
        <f t="shared" si="10"/>
        <v>133731.29</v>
      </c>
      <c r="L63" s="66">
        <f t="shared" si="8"/>
        <v>296838.22699999996</v>
      </c>
      <c r="M63" s="11"/>
      <c r="S63" s="9">
        <f t="shared" si="9"/>
        <v>296838.22699999996</v>
      </c>
    </row>
    <row r="64" spans="2:19" s="14" customFormat="1" hidden="1" outlineLevel="1" x14ac:dyDescent="0.25">
      <c r="B64" s="22"/>
      <c r="C64" s="24" t="s">
        <v>99</v>
      </c>
      <c r="D64" s="23" t="s">
        <v>100</v>
      </c>
      <c r="E64" s="18" t="s">
        <v>11</v>
      </c>
      <c r="F64" s="57">
        <v>159.1</v>
      </c>
      <c r="G64" s="65"/>
      <c r="H64" s="65"/>
      <c r="I64" s="66">
        <f t="shared" si="6"/>
        <v>0</v>
      </c>
      <c r="J64" s="66">
        <f t="shared" si="10"/>
        <v>0</v>
      </c>
      <c r="K64" s="66">
        <f t="shared" si="10"/>
        <v>0</v>
      </c>
      <c r="L64" s="66">
        <f t="shared" si="8"/>
        <v>0</v>
      </c>
      <c r="M64" s="11"/>
      <c r="S64" s="9">
        <f t="shared" si="9"/>
        <v>0</v>
      </c>
    </row>
    <row r="65" spans="2:19" s="45" customFormat="1" hidden="1" outlineLevel="1" x14ac:dyDescent="0.25">
      <c r="B65" s="58"/>
      <c r="C65" s="31" t="s">
        <v>101</v>
      </c>
      <c r="D65" s="30" t="s">
        <v>84</v>
      </c>
      <c r="E65" s="29" t="s">
        <v>11</v>
      </c>
      <c r="F65" s="32">
        <v>159.1</v>
      </c>
      <c r="G65" s="65">
        <v>3960</v>
      </c>
      <c r="H65" s="65">
        <v>920</v>
      </c>
      <c r="I65" s="66">
        <f t="shared" si="6"/>
        <v>4880</v>
      </c>
      <c r="J65" s="66">
        <f t="shared" si="10"/>
        <v>630036</v>
      </c>
      <c r="K65" s="66">
        <f t="shared" si="10"/>
        <v>146372</v>
      </c>
      <c r="L65" s="66">
        <f t="shared" si="8"/>
        <v>776408</v>
      </c>
      <c r="M65" s="11"/>
      <c r="S65" s="9">
        <f t="shared" si="9"/>
        <v>776408</v>
      </c>
    </row>
    <row r="66" spans="2:19" s="45" customFormat="1" hidden="1" outlineLevel="1" x14ac:dyDescent="0.25">
      <c r="B66" s="58"/>
      <c r="C66" s="31" t="s">
        <v>102</v>
      </c>
      <c r="D66" s="30" t="s">
        <v>60</v>
      </c>
      <c r="E66" s="29" t="s">
        <v>11</v>
      </c>
      <c r="F66" s="32">
        <v>159.1</v>
      </c>
      <c r="G66" s="65">
        <v>426</v>
      </c>
      <c r="H66" s="65">
        <v>132</v>
      </c>
      <c r="I66" s="66">
        <f t="shared" si="6"/>
        <v>558</v>
      </c>
      <c r="J66" s="66">
        <f t="shared" si="10"/>
        <v>67776.599999999991</v>
      </c>
      <c r="K66" s="66">
        <f t="shared" si="10"/>
        <v>21001.200000000001</v>
      </c>
      <c r="L66" s="66">
        <f t="shared" si="8"/>
        <v>88777.799999999988</v>
      </c>
      <c r="M66" s="11"/>
      <c r="S66" s="9">
        <f t="shared" si="9"/>
        <v>88777.799999999988</v>
      </c>
    </row>
    <row r="67" spans="2:19" s="45" customFormat="1" ht="25.5" hidden="1" outlineLevel="1" x14ac:dyDescent="0.25">
      <c r="B67" s="58"/>
      <c r="C67" s="31" t="s">
        <v>103</v>
      </c>
      <c r="D67" s="30" t="s">
        <v>62</v>
      </c>
      <c r="E67" s="29" t="s">
        <v>10</v>
      </c>
      <c r="F67" s="32">
        <v>19.7</v>
      </c>
      <c r="G67" s="65">
        <v>7815.03</v>
      </c>
      <c r="H67" s="65">
        <v>6655.14</v>
      </c>
      <c r="I67" s="66">
        <f t="shared" si="6"/>
        <v>14470.17</v>
      </c>
      <c r="J67" s="66">
        <f t="shared" si="10"/>
        <v>153956.09099999999</v>
      </c>
      <c r="K67" s="66">
        <f t="shared" si="10"/>
        <v>131106.258</v>
      </c>
      <c r="L67" s="66">
        <f t="shared" si="8"/>
        <v>285062.34899999999</v>
      </c>
      <c r="M67" s="11"/>
      <c r="S67" s="9">
        <f t="shared" si="9"/>
        <v>285062.34899999999</v>
      </c>
    </row>
    <row r="68" spans="2:19" s="45" customFormat="1" hidden="1" outlineLevel="1" x14ac:dyDescent="0.25">
      <c r="B68" s="58"/>
      <c r="C68" s="31" t="s">
        <v>104</v>
      </c>
      <c r="D68" s="30" t="s">
        <v>79</v>
      </c>
      <c r="E68" s="29" t="s">
        <v>10</v>
      </c>
      <c r="F68" s="32">
        <v>49.3</v>
      </c>
      <c r="G68" s="65">
        <v>1980</v>
      </c>
      <c r="H68" s="65">
        <v>1100</v>
      </c>
      <c r="I68" s="66">
        <f t="shared" si="6"/>
        <v>3080</v>
      </c>
      <c r="J68" s="66">
        <f t="shared" si="10"/>
        <v>97614</v>
      </c>
      <c r="K68" s="66">
        <f t="shared" si="10"/>
        <v>54230</v>
      </c>
      <c r="L68" s="66">
        <f t="shared" si="8"/>
        <v>151844</v>
      </c>
      <c r="M68" s="11"/>
      <c r="S68" s="9">
        <f t="shared" si="9"/>
        <v>151844</v>
      </c>
    </row>
    <row r="69" spans="2:19" s="45" customFormat="1" hidden="1" outlineLevel="1" x14ac:dyDescent="0.25">
      <c r="B69" s="58"/>
      <c r="C69" s="31" t="s">
        <v>105</v>
      </c>
      <c r="D69" s="30" t="s">
        <v>54</v>
      </c>
      <c r="E69" s="29" t="s">
        <v>11</v>
      </c>
      <c r="F69" s="32">
        <v>159.1</v>
      </c>
      <c r="G69" s="65">
        <v>780</v>
      </c>
      <c r="H69" s="65">
        <v>198</v>
      </c>
      <c r="I69" s="66">
        <f t="shared" si="6"/>
        <v>978</v>
      </c>
      <c r="J69" s="66">
        <f t="shared" si="10"/>
        <v>124098</v>
      </c>
      <c r="K69" s="66">
        <f t="shared" si="10"/>
        <v>31501.8</v>
      </c>
      <c r="L69" s="66">
        <f t="shared" si="8"/>
        <v>155599.79999999999</v>
      </c>
      <c r="M69" s="11"/>
      <c r="S69" s="9">
        <f t="shared" si="9"/>
        <v>155599.79999999999</v>
      </c>
    </row>
    <row r="70" spans="2:19" s="14" customFormat="1" hidden="1" outlineLevel="1" x14ac:dyDescent="0.25">
      <c r="B70" s="22"/>
      <c r="C70" s="24" t="s">
        <v>106</v>
      </c>
      <c r="D70" s="23" t="s">
        <v>107</v>
      </c>
      <c r="E70" s="18" t="s">
        <v>11</v>
      </c>
      <c r="F70" s="57">
        <v>327.39999999999998</v>
      </c>
      <c r="G70" s="65"/>
      <c r="H70" s="65"/>
      <c r="I70" s="66">
        <f t="shared" si="6"/>
        <v>0</v>
      </c>
      <c r="J70" s="66">
        <f t="shared" si="10"/>
        <v>0</v>
      </c>
      <c r="K70" s="66">
        <f t="shared" si="10"/>
        <v>0</v>
      </c>
      <c r="L70" s="66">
        <f t="shared" si="8"/>
        <v>0</v>
      </c>
      <c r="M70" s="11"/>
      <c r="S70" s="9">
        <f t="shared" si="9"/>
        <v>0</v>
      </c>
    </row>
    <row r="71" spans="2:19" s="45" customFormat="1" hidden="1" outlineLevel="1" x14ac:dyDescent="0.25">
      <c r="B71" s="58"/>
      <c r="C71" s="31" t="s">
        <v>108</v>
      </c>
      <c r="D71" s="30" t="s">
        <v>84</v>
      </c>
      <c r="E71" s="29" t="s">
        <v>11</v>
      </c>
      <c r="F71" s="32">
        <v>327.39999999999998</v>
      </c>
      <c r="G71" s="65">
        <v>3960</v>
      </c>
      <c r="H71" s="65">
        <v>920</v>
      </c>
      <c r="I71" s="66">
        <f t="shared" si="6"/>
        <v>4880</v>
      </c>
      <c r="J71" s="66">
        <f t="shared" si="10"/>
        <v>1296504</v>
      </c>
      <c r="K71" s="66">
        <f t="shared" si="10"/>
        <v>301208</v>
      </c>
      <c r="L71" s="66">
        <f t="shared" si="8"/>
        <v>1597712</v>
      </c>
      <c r="M71" s="11"/>
      <c r="S71" s="9">
        <f t="shared" si="9"/>
        <v>1597712</v>
      </c>
    </row>
    <row r="72" spans="2:19" s="45" customFormat="1" hidden="1" outlineLevel="1" x14ac:dyDescent="0.25">
      <c r="B72" s="58"/>
      <c r="C72" s="31" t="s">
        <v>109</v>
      </c>
      <c r="D72" s="30" t="s">
        <v>60</v>
      </c>
      <c r="E72" s="29" t="s">
        <v>11</v>
      </c>
      <c r="F72" s="32">
        <v>327.39999999999998</v>
      </c>
      <c r="G72" s="65">
        <v>426</v>
      </c>
      <c r="H72" s="65">
        <v>132</v>
      </c>
      <c r="I72" s="66">
        <f t="shared" si="6"/>
        <v>558</v>
      </c>
      <c r="J72" s="66">
        <f t="shared" si="10"/>
        <v>139472.4</v>
      </c>
      <c r="K72" s="66">
        <f t="shared" si="10"/>
        <v>43216.799999999996</v>
      </c>
      <c r="L72" s="66">
        <f t="shared" si="8"/>
        <v>182689.19999999998</v>
      </c>
      <c r="M72" s="11"/>
      <c r="S72" s="9">
        <f t="shared" si="9"/>
        <v>182689.19999999998</v>
      </c>
    </row>
    <row r="73" spans="2:19" s="45" customFormat="1" ht="25.5" hidden="1" outlineLevel="1" x14ac:dyDescent="0.25">
      <c r="B73" s="58"/>
      <c r="C73" s="31" t="s">
        <v>110</v>
      </c>
      <c r="D73" s="30" t="s">
        <v>62</v>
      </c>
      <c r="E73" s="29" t="s">
        <v>10</v>
      </c>
      <c r="F73" s="32">
        <v>39.299999999999997</v>
      </c>
      <c r="G73" s="65">
        <v>7815.03</v>
      </c>
      <c r="H73" s="65">
        <v>6655.14</v>
      </c>
      <c r="I73" s="66">
        <f t="shared" si="6"/>
        <v>14470.17</v>
      </c>
      <c r="J73" s="66">
        <f t="shared" si="10"/>
        <v>307130.67899999995</v>
      </c>
      <c r="K73" s="66">
        <f t="shared" si="10"/>
        <v>261547.00200000001</v>
      </c>
      <c r="L73" s="66">
        <f t="shared" si="8"/>
        <v>568677.68099999998</v>
      </c>
      <c r="M73" s="11"/>
      <c r="S73" s="9">
        <f t="shared" si="9"/>
        <v>568677.68099999998</v>
      </c>
    </row>
    <row r="74" spans="2:19" s="45" customFormat="1" hidden="1" outlineLevel="1" x14ac:dyDescent="0.25">
      <c r="B74" s="58"/>
      <c r="C74" s="31" t="s">
        <v>111</v>
      </c>
      <c r="D74" s="30" t="s">
        <v>79</v>
      </c>
      <c r="E74" s="29" t="s">
        <v>10</v>
      </c>
      <c r="F74" s="32">
        <v>98.2</v>
      </c>
      <c r="G74" s="65">
        <v>1980</v>
      </c>
      <c r="H74" s="65">
        <v>1100</v>
      </c>
      <c r="I74" s="66">
        <f t="shared" si="6"/>
        <v>3080</v>
      </c>
      <c r="J74" s="66">
        <f t="shared" si="10"/>
        <v>194436</v>
      </c>
      <c r="K74" s="66">
        <f t="shared" si="10"/>
        <v>108020</v>
      </c>
      <c r="L74" s="66">
        <f t="shared" si="8"/>
        <v>302456</v>
      </c>
      <c r="M74" s="11"/>
      <c r="S74" s="9">
        <f t="shared" si="9"/>
        <v>302456</v>
      </c>
    </row>
    <row r="75" spans="2:19" s="45" customFormat="1" hidden="1" outlineLevel="1" x14ac:dyDescent="0.25">
      <c r="B75" s="58"/>
      <c r="C75" s="31" t="s">
        <v>112</v>
      </c>
      <c r="D75" s="30" t="s">
        <v>54</v>
      </c>
      <c r="E75" s="29" t="s">
        <v>11</v>
      </c>
      <c r="F75" s="32">
        <v>327.39999999999998</v>
      </c>
      <c r="G75" s="65">
        <v>780</v>
      </c>
      <c r="H75" s="65">
        <v>198</v>
      </c>
      <c r="I75" s="66">
        <f t="shared" si="6"/>
        <v>978</v>
      </c>
      <c r="J75" s="66">
        <f t="shared" si="10"/>
        <v>255371.99999999997</v>
      </c>
      <c r="K75" s="66">
        <f t="shared" si="10"/>
        <v>64825.2</v>
      </c>
      <c r="L75" s="66">
        <f t="shared" si="8"/>
        <v>320197.19999999995</v>
      </c>
      <c r="M75" s="11"/>
      <c r="S75" s="9">
        <f t="shared" si="9"/>
        <v>320197.19999999995</v>
      </c>
    </row>
    <row r="76" spans="2:19" s="14" customFormat="1" hidden="1" outlineLevel="1" x14ac:dyDescent="0.25">
      <c r="B76" s="22"/>
      <c r="C76" s="24" t="s">
        <v>113</v>
      </c>
      <c r="D76" s="23" t="s">
        <v>114</v>
      </c>
      <c r="E76" s="18" t="s">
        <v>11</v>
      </c>
      <c r="F76" s="57">
        <v>83.4</v>
      </c>
      <c r="G76" s="65"/>
      <c r="H76" s="65"/>
      <c r="I76" s="66">
        <f t="shared" si="6"/>
        <v>0</v>
      </c>
      <c r="J76" s="66">
        <f t="shared" si="10"/>
        <v>0</v>
      </c>
      <c r="K76" s="66">
        <f t="shared" si="10"/>
        <v>0</v>
      </c>
      <c r="L76" s="66">
        <f t="shared" si="8"/>
        <v>0</v>
      </c>
      <c r="M76" s="11"/>
      <c r="S76" s="9">
        <f t="shared" si="9"/>
        <v>0</v>
      </c>
    </row>
    <row r="77" spans="2:19" s="45" customFormat="1" hidden="1" outlineLevel="1" x14ac:dyDescent="0.25">
      <c r="B77" s="58"/>
      <c r="C77" s="31" t="s">
        <v>115</v>
      </c>
      <c r="D77" s="30" t="s">
        <v>84</v>
      </c>
      <c r="E77" s="29" t="s">
        <v>11</v>
      </c>
      <c r="F77" s="32">
        <v>83.4</v>
      </c>
      <c r="G77" s="65">
        <v>3960</v>
      </c>
      <c r="H77" s="65">
        <v>920</v>
      </c>
      <c r="I77" s="66">
        <f t="shared" si="6"/>
        <v>4880</v>
      </c>
      <c r="J77" s="66">
        <f t="shared" si="10"/>
        <v>330264</v>
      </c>
      <c r="K77" s="66">
        <f t="shared" si="10"/>
        <v>76728</v>
      </c>
      <c r="L77" s="66">
        <f t="shared" si="8"/>
        <v>406992</v>
      </c>
      <c r="M77" s="11"/>
      <c r="S77" s="9">
        <f t="shared" si="9"/>
        <v>406992</v>
      </c>
    </row>
    <row r="78" spans="2:19" s="45" customFormat="1" hidden="1" outlineLevel="1" x14ac:dyDescent="0.25">
      <c r="B78" s="58"/>
      <c r="C78" s="31" t="s">
        <v>116</v>
      </c>
      <c r="D78" s="30" t="s">
        <v>60</v>
      </c>
      <c r="E78" s="29" t="s">
        <v>11</v>
      </c>
      <c r="F78" s="32">
        <v>83.4</v>
      </c>
      <c r="G78" s="65">
        <v>426</v>
      </c>
      <c r="H78" s="65">
        <v>132</v>
      </c>
      <c r="I78" s="66">
        <f t="shared" si="6"/>
        <v>558</v>
      </c>
      <c r="J78" s="66">
        <f t="shared" si="10"/>
        <v>35528.400000000001</v>
      </c>
      <c r="K78" s="66">
        <f t="shared" si="10"/>
        <v>11008.800000000001</v>
      </c>
      <c r="L78" s="66">
        <f t="shared" si="8"/>
        <v>46537.200000000004</v>
      </c>
      <c r="M78" s="11"/>
      <c r="S78" s="9">
        <f t="shared" si="9"/>
        <v>46537.200000000004</v>
      </c>
    </row>
    <row r="79" spans="2:19" s="45" customFormat="1" ht="25.5" hidden="1" outlineLevel="1" x14ac:dyDescent="0.25">
      <c r="B79" s="58"/>
      <c r="C79" s="31" t="s">
        <v>117</v>
      </c>
      <c r="D79" s="30" t="s">
        <v>62</v>
      </c>
      <c r="E79" s="29" t="s">
        <v>10</v>
      </c>
      <c r="F79" s="32">
        <v>10</v>
      </c>
      <c r="G79" s="65">
        <v>7815.03</v>
      </c>
      <c r="H79" s="65">
        <v>6655.14</v>
      </c>
      <c r="I79" s="66">
        <f t="shared" si="6"/>
        <v>14470.17</v>
      </c>
      <c r="J79" s="66">
        <f t="shared" si="10"/>
        <v>78150.3</v>
      </c>
      <c r="K79" s="66">
        <f t="shared" si="10"/>
        <v>66551.400000000009</v>
      </c>
      <c r="L79" s="66">
        <f t="shared" si="8"/>
        <v>144701.70000000001</v>
      </c>
      <c r="M79" s="11"/>
      <c r="S79" s="9">
        <f t="shared" si="9"/>
        <v>144701.70000000001</v>
      </c>
    </row>
    <row r="80" spans="2:19" s="45" customFormat="1" hidden="1" outlineLevel="1" x14ac:dyDescent="0.25">
      <c r="B80" s="58"/>
      <c r="C80" s="31" t="s">
        <v>118</v>
      </c>
      <c r="D80" s="30" t="s">
        <v>88</v>
      </c>
      <c r="E80" s="29" t="s">
        <v>11</v>
      </c>
      <c r="F80" s="32">
        <v>7.5</v>
      </c>
      <c r="G80" s="65">
        <v>1980</v>
      </c>
      <c r="H80" s="65">
        <v>1100</v>
      </c>
      <c r="I80" s="66">
        <f t="shared" si="6"/>
        <v>3080</v>
      </c>
      <c r="J80" s="66">
        <f t="shared" si="10"/>
        <v>14850</v>
      </c>
      <c r="K80" s="66">
        <f t="shared" si="10"/>
        <v>8250</v>
      </c>
      <c r="L80" s="66">
        <f t="shared" si="8"/>
        <v>23100</v>
      </c>
      <c r="M80" s="11"/>
      <c r="S80" s="9">
        <f t="shared" si="9"/>
        <v>23100</v>
      </c>
    </row>
    <row r="81" spans="2:19" s="45" customFormat="1" hidden="1" outlineLevel="1" x14ac:dyDescent="0.25">
      <c r="B81" s="58"/>
      <c r="C81" s="31" t="s">
        <v>119</v>
      </c>
      <c r="D81" s="30" t="s">
        <v>29</v>
      </c>
      <c r="E81" s="29" t="s">
        <v>11</v>
      </c>
      <c r="F81" s="32">
        <v>83.4</v>
      </c>
      <c r="G81" s="65">
        <v>88.59</v>
      </c>
      <c r="H81" s="66">
        <v>60.9</v>
      </c>
      <c r="I81" s="66">
        <f t="shared" si="6"/>
        <v>149.49</v>
      </c>
      <c r="J81" s="66">
        <f t="shared" si="10"/>
        <v>7388.4060000000009</v>
      </c>
      <c r="K81" s="66">
        <f t="shared" si="10"/>
        <v>5079.0600000000004</v>
      </c>
      <c r="L81" s="66">
        <f t="shared" si="8"/>
        <v>12467.466</v>
      </c>
      <c r="M81" s="11"/>
      <c r="S81" s="9">
        <f t="shared" si="9"/>
        <v>12467.466</v>
      </c>
    </row>
    <row r="82" spans="2:19" s="45" customFormat="1" hidden="1" outlineLevel="1" x14ac:dyDescent="0.25">
      <c r="B82" s="58"/>
      <c r="C82" s="31" t="s">
        <v>120</v>
      </c>
      <c r="D82" s="30" t="s">
        <v>38</v>
      </c>
      <c r="E82" s="29" t="s">
        <v>11</v>
      </c>
      <c r="F82" s="32">
        <v>83.4</v>
      </c>
      <c r="G82" s="65">
        <v>216.7</v>
      </c>
      <c r="H82" s="66">
        <v>260</v>
      </c>
      <c r="I82" s="66">
        <f t="shared" ref="I82:I88" si="11">G82+H82</f>
        <v>476.7</v>
      </c>
      <c r="J82" s="66">
        <f t="shared" ref="J82:K88" si="12">G82*$F82</f>
        <v>18072.78</v>
      </c>
      <c r="K82" s="66">
        <f t="shared" si="12"/>
        <v>21684</v>
      </c>
      <c r="L82" s="66">
        <f t="shared" ref="L82:L88" si="13">K82+J82</f>
        <v>39756.78</v>
      </c>
      <c r="M82" s="11"/>
      <c r="S82" s="9">
        <f t="shared" si="9"/>
        <v>39756.78</v>
      </c>
    </row>
    <row r="83" spans="2:19" s="45" customFormat="1" hidden="1" outlineLevel="1" x14ac:dyDescent="0.25">
      <c r="B83" s="58"/>
      <c r="C83" s="31" t="s">
        <v>121</v>
      </c>
      <c r="D83" s="30" t="s">
        <v>40</v>
      </c>
      <c r="E83" s="29" t="s">
        <v>11</v>
      </c>
      <c r="F83" s="32">
        <v>83.4</v>
      </c>
      <c r="G83" s="65">
        <v>695.88</v>
      </c>
      <c r="H83" s="66">
        <v>345</v>
      </c>
      <c r="I83" s="66">
        <f t="shared" si="11"/>
        <v>1040.8800000000001</v>
      </c>
      <c r="J83" s="66">
        <f t="shared" si="12"/>
        <v>58036.392000000007</v>
      </c>
      <c r="K83" s="66">
        <f t="shared" si="12"/>
        <v>28773.000000000004</v>
      </c>
      <c r="L83" s="66">
        <f t="shared" si="13"/>
        <v>86809.392000000007</v>
      </c>
      <c r="M83" s="11"/>
      <c r="S83" s="9">
        <f t="shared" si="9"/>
        <v>86809.392000000007</v>
      </c>
    </row>
    <row r="84" spans="2:19" s="45" customFormat="1" hidden="1" outlineLevel="1" x14ac:dyDescent="0.25">
      <c r="B84" s="58"/>
      <c r="C84" s="31" t="s">
        <v>122</v>
      </c>
      <c r="D84" s="30" t="s">
        <v>29</v>
      </c>
      <c r="E84" s="29" t="s">
        <v>11</v>
      </c>
      <c r="F84" s="32">
        <v>83.4</v>
      </c>
      <c r="G84" s="65">
        <v>88.59</v>
      </c>
      <c r="H84" s="66">
        <v>60.9</v>
      </c>
      <c r="I84" s="66">
        <f t="shared" si="11"/>
        <v>149.49</v>
      </c>
      <c r="J84" s="66">
        <f t="shared" si="12"/>
        <v>7388.4060000000009</v>
      </c>
      <c r="K84" s="66">
        <f t="shared" si="12"/>
        <v>5079.0600000000004</v>
      </c>
      <c r="L84" s="66">
        <f t="shared" si="13"/>
        <v>12467.466</v>
      </c>
      <c r="M84" s="11"/>
      <c r="S84" s="9">
        <f t="shared" si="9"/>
        <v>12467.466</v>
      </c>
    </row>
    <row r="85" spans="2:19" s="45" customFormat="1" hidden="1" outlineLevel="1" x14ac:dyDescent="0.25">
      <c r="B85" s="58"/>
      <c r="C85" s="31" t="s">
        <v>123</v>
      </c>
      <c r="D85" s="30" t="s">
        <v>38</v>
      </c>
      <c r="E85" s="29" t="s">
        <v>11</v>
      </c>
      <c r="F85" s="32">
        <v>83.4</v>
      </c>
      <c r="G85" s="65">
        <v>216.7</v>
      </c>
      <c r="H85" s="66">
        <v>260</v>
      </c>
      <c r="I85" s="66">
        <f t="shared" si="11"/>
        <v>476.7</v>
      </c>
      <c r="J85" s="66">
        <f t="shared" si="12"/>
        <v>18072.78</v>
      </c>
      <c r="K85" s="66">
        <f t="shared" si="12"/>
        <v>21684</v>
      </c>
      <c r="L85" s="66">
        <f t="shared" si="13"/>
        <v>39756.78</v>
      </c>
      <c r="M85" s="11"/>
      <c r="S85" s="9">
        <f t="shared" si="9"/>
        <v>39756.78</v>
      </c>
    </row>
    <row r="86" spans="2:19" s="45" customFormat="1" hidden="1" outlineLevel="1" x14ac:dyDescent="0.25">
      <c r="B86" s="58"/>
      <c r="C86" s="31" t="s">
        <v>124</v>
      </c>
      <c r="D86" s="30" t="s">
        <v>95</v>
      </c>
      <c r="E86" s="29" t="s">
        <v>11</v>
      </c>
      <c r="F86" s="32">
        <v>91.4</v>
      </c>
      <c r="G86" s="65">
        <v>1486.11</v>
      </c>
      <c r="H86" s="66">
        <v>368.42</v>
      </c>
      <c r="I86" s="66">
        <f t="shared" si="11"/>
        <v>1854.53</v>
      </c>
      <c r="J86" s="66">
        <f t="shared" si="12"/>
        <v>135830.454</v>
      </c>
      <c r="K86" s="66">
        <f t="shared" si="12"/>
        <v>33673.588000000003</v>
      </c>
      <c r="L86" s="66">
        <f t="shared" si="13"/>
        <v>169504.04200000002</v>
      </c>
      <c r="M86" s="11"/>
      <c r="S86" s="9">
        <f t="shared" si="9"/>
        <v>169504.04200000002</v>
      </c>
    </row>
    <row r="87" spans="2:19" s="45" customFormat="1" hidden="1" outlineLevel="1" x14ac:dyDescent="0.25">
      <c r="B87" s="58"/>
      <c r="C87" s="31" t="s">
        <v>125</v>
      </c>
      <c r="D87" s="30" t="s">
        <v>29</v>
      </c>
      <c r="E87" s="29" t="s">
        <v>11</v>
      </c>
      <c r="F87" s="32">
        <v>83.4</v>
      </c>
      <c r="G87" s="65">
        <v>88.59</v>
      </c>
      <c r="H87" s="66">
        <v>60.9</v>
      </c>
      <c r="I87" s="66">
        <f t="shared" si="11"/>
        <v>149.49</v>
      </c>
      <c r="J87" s="66">
        <f t="shared" si="12"/>
        <v>7388.4060000000009</v>
      </c>
      <c r="K87" s="66">
        <f t="shared" si="12"/>
        <v>5079.0600000000004</v>
      </c>
      <c r="L87" s="66">
        <f t="shared" si="13"/>
        <v>12467.466</v>
      </c>
      <c r="M87" s="11"/>
      <c r="S87" s="9">
        <f t="shared" si="9"/>
        <v>12467.466</v>
      </c>
    </row>
    <row r="88" spans="2:19" s="45" customFormat="1" hidden="1" outlineLevel="1" x14ac:dyDescent="0.25">
      <c r="B88" s="58"/>
      <c r="C88" s="31" t="s">
        <v>126</v>
      </c>
      <c r="D88" s="30" t="s">
        <v>98</v>
      </c>
      <c r="E88" s="29" t="s">
        <v>11</v>
      </c>
      <c r="F88" s="32">
        <v>83.4</v>
      </c>
      <c r="G88" s="65">
        <v>403.83</v>
      </c>
      <c r="H88" s="66">
        <v>331.1</v>
      </c>
      <c r="I88" s="66">
        <f t="shared" si="11"/>
        <v>734.93000000000006</v>
      </c>
      <c r="J88" s="66">
        <f t="shared" si="12"/>
        <v>33679.421999999999</v>
      </c>
      <c r="K88" s="66">
        <f t="shared" si="12"/>
        <v>27613.740000000005</v>
      </c>
      <c r="L88" s="66">
        <f t="shared" si="13"/>
        <v>61293.162000000004</v>
      </c>
      <c r="M88" s="11"/>
      <c r="S88" s="9">
        <f t="shared" si="9"/>
        <v>61293.162000000004</v>
      </c>
    </row>
    <row r="89" spans="2:19" s="12" customFormat="1" hidden="1" outlineLevel="1" x14ac:dyDescent="0.25">
      <c r="B89" s="20"/>
      <c r="C89" s="43" t="s">
        <v>127</v>
      </c>
      <c r="D89" s="16" t="s">
        <v>128</v>
      </c>
      <c r="E89" s="49"/>
      <c r="F89" s="17"/>
      <c r="G89" s="50"/>
      <c r="H89" s="44"/>
      <c r="I89" s="44"/>
      <c r="J89" s="44"/>
      <c r="K89" s="44"/>
      <c r="L89" s="44"/>
      <c r="M89" s="11"/>
      <c r="S89" s="9">
        <f t="shared" si="9"/>
        <v>0</v>
      </c>
    </row>
    <row r="90" spans="2:19" s="12" customFormat="1" ht="39.75" hidden="1" outlineLevel="1" x14ac:dyDescent="0.25">
      <c r="B90" s="6">
        <v>626</v>
      </c>
      <c r="C90" s="24" t="s">
        <v>129</v>
      </c>
      <c r="D90" s="48" t="s">
        <v>130</v>
      </c>
      <c r="E90" s="53" t="s">
        <v>10</v>
      </c>
      <c r="F90" s="19">
        <f>F91*0.51+F95*0.51+F101*0.56</f>
        <v>807.22</v>
      </c>
      <c r="G90" s="65">
        <v>0</v>
      </c>
      <c r="H90" s="65">
        <v>2500</v>
      </c>
      <c r="I90" s="66">
        <f t="shared" ref="I90:I113" si="14">G90+H90</f>
        <v>2500</v>
      </c>
      <c r="J90" s="66">
        <f t="shared" ref="J90:K113" si="15">G90*$F90</f>
        <v>0</v>
      </c>
      <c r="K90" s="66">
        <f t="shared" si="15"/>
        <v>2018050</v>
      </c>
      <c r="L90" s="66">
        <f t="shared" ref="L90:L113" si="16">K90+J90</f>
        <v>2018050</v>
      </c>
      <c r="M90" s="11"/>
      <c r="S90" s="9">
        <f t="shared" si="9"/>
        <v>2018050</v>
      </c>
    </row>
    <row r="91" spans="2:19" s="14" customFormat="1" hidden="1" outlineLevel="1" x14ac:dyDescent="0.25">
      <c r="B91" s="22"/>
      <c r="C91" s="24" t="s">
        <v>131</v>
      </c>
      <c r="D91" s="23" t="s">
        <v>49</v>
      </c>
      <c r="E91" s="18" t="s">
        <v>11</v>
      </c>
      <c r="F91" s="57">
        <v>188.7</v>
      </c>
      <c r="G91" s="65"/>
      <c r="H91" s="65"/>
      <c r="I91" s="66">
        <f t="shared" si="14"/>
        <v>0</v>
      </c>
      <c r="J91" s="66">
        <f t="shared" si="15"/>
        <v>0</v>
      </c>
      <c r="K91" s="66">
        <f t="shared" si="15"/>
        <v>0</v>
      </c>
      <c r="L91" s="66">
        <f t="shared" si="16"/>
        <v>0</v>
      </c>
      <c r="M91" s="11"/>
      <c r="S91" s="9">
        <f t="shared" si="9"/>
        <v>0</v>
      </c>
    </row>
    <row r="92" spans="2:19" s="45" customFormat="1" hidden="1" outlineLevel="1" x14ac:dyDescent="0.25">
      <c r="B92" s="58"/>
      <c r="C92" s="31" t="s">
        <v>132</v>
      </c>
      <c r="D92" s="30" t="s">
        <v>33</v>
      </c>
      <c r="E92" s="29" t="s">
        <v>10</v>
      </c>
      <c r="F92" s="32">
        <v>37.700000000000003</v>
      </c>
      <c r="G92" s="65">
        <v>2176.1999999999998</v>
      </c>
      <c r="H92" s="65">
        <v>1450.8</v>
      </c>
      <c r="I92" s="66">
        <f t="shared" si="14"/>
        <v>3627</v>
      </c>
      <c r="J92" s="66">
        <f t="shared" si="15"/>
        <v>82042.740000000005</v>
      </c>
      <c r="K92" s="66">
        <f t="shared" si="15"/>
        <v>54695.16</v>
      </c>
      <c r="L92" s="66">
        <f t="shared" si="16"/>
        <v>136737.90000000002</v>
      </c>
      <c r="M92" s="11"/>
      <c r="S92" s="9">
        <f t="shared" si="9"/>
        <v>136737.90000000002</v>
      </c>
    </row>
    <row r="93" spans="2:19" s="45" customFormat="1" hidden="1" outlineLevel="1" x14ac:dyDescent="0.25">
      <c r="B93" s="58"/>
      <c r="C93" s="31" t="s">
        <v>133</v>
      </c>
      <c r="D93" s="30" t="s">
        <v>52</v>
      </c>
      <c r="E93" s="29" t="s">
        <v>10</v>
      </c>
      <c r="F93" s="32">
        <v>58.5</v>
      </c>
      <c r="G93" s="65">
        <v>1040</v>
      </c>
      <c r="H93" s="65">
        <v>650</v>
      </c>
      <c r="I93" s="66">
        <f t="shared" si="14"/>
        <v>1690</v>
      </c>
      <c r="J93" s="66">
        <f t="shared" si="15"/>
        <v>60840</v>
      </c>
      <c r="K93" s="66">
        <f t="shared" si="15"/>
        <v>38025</v>
      </c>
      <c r="L93" s="66">
        <f t="shared" si="16"/>
        <v>98865</v>
      </c>
      <c r="M93" s="11"/>
      <c r="S93" s="9">
        <f t="shared" si="9"/>
        <v>98865</v>
      </c>
    </row>
    <row r="94" spans="2:19" s="45" customFormat="1" hidden="1" outlineLevel="1" x14ac:dyDescent="0.25">
      <c r="B94" s="58"/>
      <c r="C94" s="31" t="s">
        <v>134</v>
      </c>
      <c r="D94" s="30" t="s">
        <v>54</v>
      </c>
      <c r="E94" s="29" t="s">
        <v>11</v>
      </c>
      <c r="F94" s="32">
        <v>188.7</v>
      </c>
      <c r="G94" s="65">
        <v>780</v>
      </c>
      <c r="H94" s="65">
        <v>198</v>
      </c>
      <c r="I94" s="66">
        <f t="shared" si="14"/>
        <v>978</v>
      </c>
      <c r="J94" s="66">
        <f t="shared" si="15"/>
        <v>147186</v>
      </c>
      <c r="K94" s="66">
        <f t="shared" si="15"/>
        <v>37362.6</v>
      </c>
      <c r="L94" s="66">
        <f t="shared" si="16"/>
        <v>184548.6</v>
      </c>
      <c r="M94" s="11"/>
      <c r="S94" s="9">
        <f t="shared" si="9"/>
        <v>184548.6</v>
      </c>
    </row>
    <row r="95" spans="2:19" s="14" customFormat="1" hidden="1" outlineLevel="1" x14ac:dyDescent="0.25">
      <c r="B95" s="22"/>
      <c r="C95" s="24" t="s">
        <v>135</v>
      </c>
      <c r="D95" s="23" t="s">
        <v>136</v>
      </c>
      <c r="E95" s="18" t="s">
        <v>11</v>
      </c>
      <c r="F95" s="57">
        <v>1015.7</v>
      </c>
      <c r="G95" s="65"/>
      <c r="H95" s="65"/>
      <c r="I95" s="66">
        <f t="shared" si="14"/>
        <v>0</v>
      </c>
      <c r="J95" s="66">
        <f t="shared" si="15"/>
        <v>0</v>
      </c>
      <c r="K95" s="66">
        <f t="shared" si="15"/>
        <v>0</v>
      </c>
      <c r="L95" s="66">
        <f t="shared" si="16"/>
        <v>0</v>
      </c>
      <c r="M95" s="11"/>
      <c r="S95" s="9">
        <f t="shared" si="9"/>
        <v>0</v>
      </c>
    </row>
    <row r="96" spans="2:19" s="45" customFormat="1" hidden="1" outlineLevel="1" x14ac:dyDescent="0.25">
      <c r="B96" s="58"/>
      <c r="C96" s="31" t="s">
        <v>137</v>
      </c>
      <c r="D96" s="30" t="s">
        <v>84</v>
      </c>
      <c r="E96" s="29" t="s">
        <v>11</v>
      </c>
      <c r="F96" s="32">
        <v>1015.7</v>
      </c>
      <c r="G96" s="65">
        <v>3960</v>
      </c>
      <c r="H96" s="65">
        <v>920</v>
      </c>
      <c r="I96" s="66">
        <f t="shared" si="14"/>
        <v>4880</v>
      </c>
      <c r="J96" s="66">
        <f t="shared" si="15"/>
        <v>4022172</v>
      </c>
      <c r="K96" s="66">
        <f t="shared" si="15"/>
        <v>934444</v>
      </c>
      <c r="L96" s="66">
        <f t="shared" si="16"/>
        <v>4956616</v>
      </c>
      <c r="M96" s="11"/>
      <c r="S96" s="9">
        <f t="shared" si="9"/>
        <v>4956616</v>
      </c>
    </row>
    <row r="97" spans="2:19" s="45" customFormat="1" hidden="1" outlineLevel="1" x14ac:dyDescent="0.25">
      <c r="B97" s="58"/>
      <c r="C97" s="31" t="s">
        <v>138</v>
      </c>
      <c r="D97" s="30" t="s">
        <v>60</v>
      </c>
      <c r="E97" s="29" t="s">
        <v>11</v>
      </c>
      <c r="F97" s="32">
        <v>1015.7</v>
      </c>
      <c r="G97" s="65">
        <v>426</v>
      </c>
      <c r="H97" s="65">
        <v>132</v>
      </c>
      <c r="I97" s="66">
        <f t="shared" si="14"/>
        <v>558</v>
      </c>
      <c r="J97" s="66">
        <f t="shared" si="15"/>
        <v>432688.2</v>
      </c>
      <c r="K97" s="66">
        <f t="shared" si="15"/>
        <v>134072.4</v>
      </c>
      <c r="L97" s="66">
        <f t="shared" si="16"/>
        <v>566760.6</v>
      </c>
      <c r="M97" s="11"/>
      <c r="S97" s="9">
        <f t="shared" si="9"/>
        <v>566760.6</v>
      </c>
    </row>
    <row r="98" spans="2:19" s="45" customFormat="1" ht="25.5" hidden="1" outlineLevel="1" x14ac:dyDescent="0.25">
      <c r="B98" s="58"/>
      <c r="C98" s="31" t="s">
        <v>139</v>
      </c>
      <c r="D98" s="30" t="s">
        <v>140</v>
      </c>
      <c r="E98" s="29" t="s">
        <v>10</v>
      </c>
      <c r="F98" s="32">
        <v>121.9</v>
      </c>
      <c r="G98" s="65">
        <v>7815.03</v>
      </c>
      <c r="H98" s="65">
        <v>6655.14</v>
      </c>
      <c r="I98" s="66">
        <f t="shared" si="14"/>
        <v>14470.17</v>
      </c>
      <c r="J98" s="66">
        <f t="shared" si="15"/>
        <v>952652.15700000001</v>
      </c>
      <c r="K98" s="66">
        <f t="shared" si="15"/>
        <v>811261.56600000011</v>
      </c>
      <c r="L98" s="66">
        <f t="shared" si="16"/>
        <v>1763913.7230000002</v>
      </c>
      <c r="M98" s="11"/>
      <c r="S98" s="9">
        <f t="shared" si="9"/>
        <v>1763913.7230000002</v>
      </c>
    </row>
    <row r="99" spans="2:19" s="45" customFormat="1" hidden="1" outlineLevel="1" x14ac:dyDescent="0.25">
      <c r="B99" s="58"/>
      <c r="C99" s="31" t="s">
        <v>141</v>
      </c>
      <c r="D99" s="30" t="s">
        <v>79</v>
      </c>
      <c r="E99" s="29" t="s">
        <v>10</v>
      </c>
      <c r="F99" s="32">
        <v>304.7</v>
      </c>
      <c r="G99" s="65">
        <v>1980</v>
      </c>
      <c r="H99" s="65">
        <v>1100</v>
      </c>
      <c r="I99" s="66">
        <f t="shared" si="14"/>
        <v>3080</v>
      </c>
      <c r="J99" s="66">
        <f t="shared" si="15"/>
        <v>603306</v>
      </c>
      <c r="K99" s="66">
        <f t="shared" si="15"/>
        <v>335170</v>
      </c>
      <c r="L99" s="66">
        <f t="shared" si="16"/>
        <v>938476</v>
      </c>
      <c r="M99" s="11"/>
      <c r="S99" s="9">
        <f t="shared" si="9"/>
        <v>938476</v>
      </c>
    </row>
    <row r="100" spans="2:19" s="45" customFormat="1" hidden="1" outlineLevel="1" x14ac:dyDescent="0.25">
      <c r="B100" s="58"/>
      <c r="C100" s="31" t="s">
        <v>142</v>
      </c>
      <c r="D100" s="30" t="s">
        <v>54</v>
      </c>
      <c r="E100" s="29" t="s">
        <v>11</v>
      </c>
      <c r="F100" s="32">
        <v>1015.7</v>
      </c>
      <c r="G100" s="65">
        <v>780</v>
      </c>
      <c r="H100" s="65">
        <v>198</v>
      </c>
      <c r="I100" s="66">
        <f t="shared" si="14"/>
        <v>978</v>
      </c>
      <c r="J100" s="66">
        <f t="shared" si="15"/>
        <v>792246</v>
      </c>
      <c r="K100" s="66">
        <f t="shared" si="15"/>
        <v>201108.6</v>
      </c>
      <c r="L100" s="66">
        <f t="shared" si="16"/>
        <v>993354.6</v>
      </c>
      <c r="M100" s="11"/>
      <c r="S100" s="9">
        <f t="shared" si="9"/>
        <v>993354.6</v>
      </c>
    </row>
    <row r="101" spans="2:19" s="14" customFormat="1" hidden="1" outlineLevel="1" x14ac:dyDescent="0.25">
      <c r="B101" s="22"/>
      <c r="C101" s="24" t="s">
        <v>143</v>
      </c>
      <c r="D101" s="23" t="s">
        <v>144</v>
      </c>
      <c r="E101" s="18" t="s">
        <v>11</v>
      </c>
      <c r="F101" s="57">
        <v>344.6</v>
      </c>
      <c r="G101" s="65"/>
      <c r="H101" s="65"/>
      <c r="I101" s="66">
        <f t="shared" si="14"/>
        <v>0</v>
      </c>
      <c r="J101" s="66">
        <f t="shared" si="15"/>
        <v>0</v>
      </c>
      <c r="K101" s="66">
        <f t="shared" si="15"/>
        <v>0</v>
      </c>
      <c r="L101" s="66">
        <f t="shared" si="16"/>
        <v>0</v>
      </c>
      <c r="M101" s="11"/>
      <c r="S101" s="9">
        <f t="shared" si="9"/>
        <v>0</v>
      </c>
    </row>
    <row r="102" spans="2:19" s="45" customFormat="1" hidden="1" outlineLevel="1" x14ac:dyDescent="0.25">
      <c r="B102" s="58"/>
      <c r="C102" s="31" t="s">
        <v>145</v>
      </c>
      <c r="D102" s="30" t="s">
        <v>146</v>
      </c>
      <c r="E102" s="29" t="s">
        <v>11</v>
      </c>
      <c r="F102" s="32">
        <v>344.6</v>
      </c>
      <c r="G102" s="65">
        <v>980</v>
      </c>
      <c r="H102" s="65">
        <v>920</v>
      </c>
      <c r="I102" s="66">
        <f t="shared" si="14"/>
        <v>1900</v>
      </c>
      <c r="J102" s="66">
        <f t="shared" si="15"/>
        <v>337708</v>
      </c>
      <c r="K102" s="66">
        <f t="shared" si="15"/>
        <v>317032</v>
      </c>
      <c r="L102" s="66">
        <f t="shared" si="16"/>
        <v>654740</v>
      </c>
      <c r="M102" s="11"/>
      <c r="S102" s="9">
        <f t="shared" si="9"/>
        <v>654740</v>
      </c>
    </row>
    <row r="103" spans="2:19" s="45" customFormat="1" hidden="1" outlineLevel="1" x14ac:dyDescent="0.25">
      <c r="B103" s="58"/>
      <c r="C103" s="31" t="s">
        <v>147</v>
      </c>
      <c r="D103" s="30" t="s">
        <v>60</v>
      </c>
      <c r="E103" s="29" t="s">
        <v>11</v>
      </c>
      <c r="F103" s="32">
        <v>344.6</v>
      </c>
      <c r="G103" s="65">
        <v>426</v>
      </c>
      <c r="H103" s="65">
        <v>132</v>
      </c>
      <c r="I103" s="66">
        <f t="shared" si="14"/>
        <v>558</v>
      </c>
      <c r="J103" s="66">
        <f t="shared" si="15"/>
        <v>146799.6</v>
      </c>
      <c r="K103" s="66">
        <f t="shared" si="15"/>
        <v>45487.200000000004</v>
      </c>
      <c r="L103" s="66">
        <f t="shared" si="16"/>
        <v>192286.80000000002</v>
      </c>
      <c r="M103" s="11"/>
      <c r="S103" s="9">
        <f t="shared" si="9"/>
        <v>192286.80000000002</v>
      </c>
    </row>
    <row r="104" spans="2:19" s="45" customFormat="1" ht="25.5" hidden="1" outlineLevel="1" x14ac:dyDescent="0.25">
      <c r="B104" s="58"/>
      <c r="C104" s="31" t="s">
        <v>148</v>
      </c>
      <c r="D104" s="30" t="s">
        <v>62</v>
      </c>
      <c r="E104" s="29" t="s">
        <v>10</v>
      </c>
      <c r="F104" s="32">
        <v>51.7</v>
      </c>
      <c r="G104" s="65">
        <v>7815.03</v>
      </c>
      <c r="H104" s="65">
        <v>6655.14</v>
      </c>
      <c r="I104" s="66">
        <f t="shared" si="14"/>
        <v>14470.17</v>
      </c>
      <c r="J104" s="66">
        <f t="shared" si="15"/>
        <v>404037.05100000004</v>
      </c>
      <c r="K104" s="66">
        <f t="shared" si="15"/>
        <v>344070.73800000001</v>
      </c>
      <c r="L104" s="66">
        <f t="shared" si="16"/>
        <v>748107.78900000011</v>
      </c>
      <c r="M104" s="11"/>
      <c r="S104" s="9">
        <f t="shared" ref="S104:S113" si="17">L104</f>
        <v>748107.78900000011</v>
      </c>
    </row>
    <row r="105" spans="2:19" s="45" customFormat="1" hidden="1" outlineLevel="1" x14ac:dyDescent="0.25">
      <c r="B105" s="58"/>
      <c r="C105" s="31" t="s">
        <v>149</v>
      </c>
      <c r="D105" s="30" t="s">
        <v>79</v>
      </c>
      <c r="E105" s="29" t="s">
        <v>10</v>
      </c>
      <c r="F105" s="32">
        <v>103.4</v>
      </c>
      <c r="G105" s="65">
        <v>1980</v>
      </c>
      <c r="H105" s="65">
        <v>1100</v>
      </c>
      <c r="I105" s="66">
        <f t="shared" si="14"/>
        <v>3080</v>
      </c>
      <c r="J105" s="66">
        <f t="shared" si="15"/>
        <v>204732</v>
      </c>
      <c r="K105" s="66">
        <f t="shared" si="15"/>
        <v>113740</v>
      </c>
      <c r="L105" s="66">
        <f t="shared" si="16"/>
        <v>318472</v>
      </c>
      <c r="M105" s="11"/>
      <c r="S105" s="9">
        <f t="shared" si="17"/>
        <v>318472</v>
      </c>
    </row>
    <row r="106" spans="2:19" s="45" customFormat="1" hidden="1" outlineLevel="1" x14ac:dyDescent="0.25">
      <c r="B106" s="58"/>
      <c r="C106" s="31" t="s">
        <v>150</v>
      </c>
      <c r="D106" s="30" t="s">
        <v>54</v>
      </c>
      <c r="E106" s="29" t="s">
        <v>11</v>
      </c>
      <c r="F106" s="32">
        <v>344.6</v>
      </c>
      <c r="G106" s="65">
        <v>780</v>
      </c>
      <c r="H106" s="65">
        <v>198</v>
      </c>
      <c r="I106" s="66">
        <f t="shared" si="14"/>
        <v>978</v>
      </c>
      <c r="J106" s="66">
        <f t="shared" si="15"/>
        <v>268788</v>
      </c>
      <c r="K106" s="66">
        <f t="shared" si="15"/>
        <v>68230.8</v>
      </c>
      <c r="L106" s="66">
        <f t="shared" si="16"/>
        <v>337018.8</v>
      </c>
      <c r="M106" s="11"/>
      <c r="S106" s="9">
        <f t="shared" si="17"/>
        <v>337018.8</v>
      </c>
    </row>
    <row r="107" spans="2:19" s="45" customFormat="1" hidden="1" outlineLevel="1" x14ac:dyDescent="0.25">
      <c r="B107" s="58"/>
      <c r="C107" s="31" t="s">
        <v>151</v>
      </c>
      <c r="D107" s="30" t="s">
        <v>152</v>
      </c>
      <c r="E107" s="56" t="s">
        <v>153</v>
      </c>
      <c r="F107" s="32">
        <v>365.1</v>
      </c>
      <c r="G107" s="65">
        <v>340</v>
      </c>
      <c r="H107" s="65">
        <v>322</v>
      </c>
      <c r="I107" s="66">
        <f t="shared" si="14"/>
        <v>662</v>
      </c>
      <c r="J107" s="66">
        <f t="shared" si="15"/>
        <v>124134.00000000001</v>
      </c>
      <c r="K107" s="66">
        <f t="shared" si="15"/>
        <v>117562.20000000001</v>
      </c>
      <c r="L107" s="66">
        <f t="shared" si="16"/>
        <v>241696.2</v>
      </c>
      <c r="M107" s="11"/>
      <c r="S107" s="9">
        <f t="shared" si="17"/>
        <v>241696.2</v>
      </c>
    </row>
    <row r="108" spans="2:19" s="14" customFormat="1" hidden="1" outlineLevel="1" x14ac:dyDescent="0.25">
      <c r="B108" s="22"/>
      <c r="C108" s="24" t="s">
        <v>154</v>
      </c>
      <c r="D108" s="23" t="s">
        <v>155</v>
      </c>
      <c r="E108" s="18"/>
      <c r="F108" s="57"/>
      <c r="G108" s="65"/>
      <c r="H108" s="66"/>
      <c r="I108" s="66">
        <f t="shared" si="14"/>
        <v>0</v>
      </c>
      <c r="J108" s="66">
        <f t="shared" si="15"/>
        <v>0</v>
      </c>
      <c r="K108" s="66">
        <f t="shared" si="15"/>
        <v>0</v>
      </c>
      <c r="L108" s="66">
        <f t="shared" si="16"/>
        <v>0</v>
      </c>
      <c r="M108" s="11"/>
      <c r="S108" s="9">
        <f t="shared" si="17"/>
        <v>0</v>
      </c>
    </row>
    <row r="109" spans="2:19" s="45" customFormat="1" hidden="1" outlineLevel="1" x14ac:dyDescent="0.25">
      <c r="B109" s="58"/>
      <c r="C109" s="31" t="s">
        <v>156</v>
      </c>
      <c r="D109" s="30" t="s">
        <v>157</v>
      </c>
      <c r="E109" s="29" t="s">
        <v>12</v>
      </c>
      <c r="F109" s="32">
        <v>3</v>
      </c>
      <c r="G109" s="65">
        <v>15559</v>
      </c>
      <c r="H109" s="66">
        <v>4230</v>
      </c>
      <c r="I109" s="66">
        <f t="shared" si="14"/>
        <v>19789</v>
      </c>
      <c r="J109" s="66">
        <f t="shared" si="15"/>
        <v>46677</v>
      </c>
      <c r="K109" s="66">
        <f t="shared" si="15"/>
        <v>12690</v>
      </c>
      <c r="L109" s="66">
        <f t="shared" si="16"/>
        <v>59367</v>
      </c>
      <c r="M109" s="11"/>
      <c r="S109" s="9">
        <f t="shared" si="17"/>
        <v>59367</v>
      </c>
    </row>
    <row r="110" spans="2:19" s="45" customFormat="1" hidden="1" outlineLevel="1" x14ac:dyDescent="0.25">
      <c r="B110" s="58"/>
      <c r="C110" s="31" t="s">
        <v>158</v>
      </c>
      <c r="D110" s="30" t="s">
        <v>159</v>
      </c>
      <c r="E110" s="29" t="s">
        <v>12</v>
      </c>
      <c r="F110" s="32">
        <v>3</v>
      </c>
      <c r="G110" s="65">
        <v>9300</v>
      </c>
      <c r="H110" s="66">
        <v>1200</v>
      </c>
      <c r="I110" s="66">
        <f t="shared" si="14"/>
        <v>10500</v>
      </c>
      <c r="J110" s="66">
        <f t="shared" si="15"/>
        <v>27900</v>
      </c>
      <c r="K110" s="66">
        <f t="shared" si="15"/>
        <v>3600</v>
      </c>
      <c r="L110" s="66">
        <f t="shared" si="16"/>
        <v>31500</v>
      </c>
      <c r="M110" s="11"/>
      <c r="S110" s="9">
        <f t="shared" si="17"/>
        <v>31500</v>
      </c>
    </row>
    <row r="111" spans="2:19" s="45" customFormat="1" ht="25.5" hidden="1" outlineLevel="1" x14ac:dyDescent="0.25">
      <c r="B111" s="58"/>
      <c r="C111" s="31" t="s">
        <v>160</v>
      </c>
      <c r="D111" s="30" t="s">
        <v>161</v>
      </c>
      <c r="E111" s="29" t="s">
        <v>12</v>
      </c>
      <c r="F111" s="32">
        <v>6</v>
      </c>
      <c r="G111" s="65">
        <v>21863</v>
      </c>
      <c r="H111" s="66">
        <v>2600</v>
      </c>
      <c r="I111" s="66">
        <f t="shared" si="14"/>
        <v>24463</v>
      </c>
      <c r="J111" s="66">
        <f t="shared" si="15"/>
        <v>131178</v>
      </c>
      <c r="K111" s="66">
        <f t="shared" si="15"/>
        <v>15600</v>
      </c>
      <c r="L111" s="66">
        <f t="shared" si="16"/>
        <v>146778</v>
      </c>
      <c r="M111" s="11"/>
      <c r="S111" s="9">
        <f t="shared" si="17"/>
        <v>146778</v>
      </c>
    </row>
    <row r="112" spans="2:19" s="45" customFormat="1" ht="25.5" hidden="1" outlineLevel="1" x14ac:dyDescent="0.25">
      <c r="B112" s="58"/>
      <c r="C112" s="31" t="s">
        <v>162</v>
      </c>
      <c r="D112" s="30" t="s">
        <v>163</v>
      </c>
      <c r="E112" s="29" t="s">
        <v>12</v>
      </c>
      <c r="F112" s="32">
        <v>14</v>
      </c>
      <c r="G112" s="65">
        <v>20035.5</v>
      </c>
      <c r="H112" s="66">
        <v>19800</v>
      </c>
      <c r="I112" s="66">
        <f t="shared" si="14"/>
        <v>39835.5</v>
      </c>
      <c r="J112" s="66">
        <f t="shared" si="15"/>
        <v>280497</v>
      </c>
      <c r="K112" s="66">
        <f t="shared" si="15"/>
        <v>277200</v>
      </c>
      <c r="L112" s="66">
        <f t="shared" si="16"/>
        <v>557697</v>
      </c>
      <c r="M112" s="11"/>
      <c r="S112" s="9">
        <f t="shared" si="17"/>
        <v>557697</v>
      </c>
    </row>
    <row r="113" spans="2:19" s="45" customFormat="1" ht="25.5" hidden="1" outlineLevel="1" x14ac:dyDescent="0.25">
      <c r="B113" s="58"/>
      <c r="C113" s="31" t="s">
        <v>164</v>
      </c>
      <c r="D113" s="30" t="s">
        <v>165</v>
      </c>
      <c r="E113" s="29" t="s">
        <v>12</v>
      </c>
      <c r="F113" s="32">
        <v>27</v>
      </c>
      <c r="G113" s="65">
        <v>3110.4</v>
      </c>
      <c r="H113" s="66">
        <v>1960</v>
      </c>
      <c r="I113" s="66">
        <f t="shared" si="14"/>
        <v>5070.3999999999996</v>
      </c>
      <c r="J113" s="66">
        <f t="shared" si="15"/>
        <v>83980.800000000003</v>
      </c>
      <c r="K113" s="66">
        <f t="shared" si="15"/>
        <v>52920</v>
      </c>
      <c r="L113" s="66">
        <f t="shared" si="16"/>
        <v>136900.79999999999</v>
      </c>
      <c r="M113" s="11"/>
      <c r="S113" s="9">
        <f t="shared" si="17"/>
        <v>136900.79999999999</v>
      </c>
    </row>
    <row r="114" spans="2:19" hidden="1" outlineLevel="1" x14ac:dyDescent="0.2">
      <c r="B114" s="42"/>
      <c r="C114" s="59"/>
      <c r="D114" s="13"/>
      <c r="E114" s="10"/>
      <c r="F114" s="10"/>
      <c r="G114" s="68"/>
      <c r="H114" s="68"/>
      <c r="I114" s="68"/>
      <c r="J114" s="68"/>
      <c r="K114" s="68"/>
      <c r="L114" s="68"/>
      <c r="M114" s="21"/>
      <c r="S114" s="9"/>
    </row>
    <row r="115" spans="2:19" hidden="1" outlineLevel="1" x14ac:dyDescent="0.2">
      <c r="B115" s="42"/>
      <c r="C115" s="59"/>
      <c r="D115" s="13"/>
      <c r="E115" s="10"/>
      <c r="F115" s="10"/>
      <c r="G115" s="68"/>
      <c r="H115" s="68"/>
      <c r="I115" s="68"/>
      <c r="J115" s="68"/>
      <c r="K115" s="68"/>
      <c r="L115" s="68"/>
      <c r="M115" s="21"/>
      <c r="S115" s="9"/>
    </row>
    <row r="116" spans="2:19" collapsed="1" x14ac:dyDescent="0.2">
      <c r="B116" s="60"/>
      <c r="C116" s="61"/>
      <c r="D116" s="62" t="s">
        <v>166</v>
      </c>
      <c r="E116" s="60"/>
      <c r="F116" s="63"/>
      <c r="G116" s="63"/>
      <c r="H116" s="63"/>
      <c r="I116" s="63"/>
      <c r="J116" s="64"/>
      <c r="K116" s="64"/>
      <c r="L116" s="64">
        <f>SUM(L10:L115)</f>
        <v>35764755.265999995</v>
      </c>
      <c r="M116" s="21"/>
      <c r="S116" s="9">
        <f>SUM(S9:S114)</f>
        <v>35764755.265999995</v>
      </c>
    </row>
    <row r="117" spans="2:19" x14ac:dyDescent="0.2">
      <c r="B117" s="60"/>
      <c r="C117" s="61"/>
      <c r="D117" s="62" t="s">
        <v>167</v>
      </c>
      <c r="E117" s="60"/>
      <c r="F117" s="63"/>
      <c r="G117" s="63"/>
      <c r="H117" s="63"/>
      <c r="I117" s="63"/>
      <c r="J117" s="63"/>
      <c r="K117" s="63"/>
      <c r="L117" s="64">
        <f>ROUND(L116/1.2*0.2,2)</f>
        <v>5960792.54</v>
      </c>
    </row>
  </sheetData>
  <mergeCells count="10">
    <mergeCell ref="B3:L3"/>
    <mergeCell ref="B4:L4"/>
    <mergeCell ref="B6:B7"/>
    <mergeCell ref="C6:C7"/>
    <mergeCell ref="D6:D7"/>
    <mergeCell ref="E6:E7"/>
    <mergeCell ref="F6:F7"/>
    <mergeCell ref="G6:I6"/>
    <mergeCell ref="J6:K6"/>
    <mergeCell ref="L6:L7"/>
  </mergeCells>
  <pageMargins left="0.43307086614173229" right="0.43307086614173229" top="0.74803149606299213" bottom="0.35433070866141736" header="0.70866141732283472" footer="0.31496062992125984"/>
  <pageSetup paperSize="9" scale="6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строй</vt:lpstr>
      <vt:lpstr>строй!Область_печати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Тулунина Лариса Евгеньевна</dc:creator>
  <cp:lastModifiedBy>Денис</cp:lastModifiedBy>
  <dcterms:created xsi:type="dcterms:W3CDTF">2019-02-14T07:09:59Z</dcterms:created>
  <dcterms:modified xsi:type="dcterms:W3CDTF">2019-02-22T16:52:28Z</dcterms:modified>
</cp:coreProperties>
</file>